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  <sheet name="B - Vedlejší a ostatní ná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příprava území'!$C$123:$K$244</definedName>
    <definedName name="_xlnm.Print_Area" localSheetId="1">'a - příprava území'!$C$4:$J$41,'a - příprava území'!$C$50:$J$76,'a - příprava území'!$C$82:$J$103,'a - příprava území'!$C$109:$K$244</definedName>
    <definedName name="_xlnm.Print_Titles" localSheetId="1">'a - příprava území'!$123:$123</definedName>
    <definedName name="_xlnm._FilterDatabase" localSheetId="2" hidden="1">'b - návrh'!$C$128:$K$456</definedName>
    <definedName name="_xlnm.Print_Area" localSheetId="2">'b - návrh'!$C$4:$J$41,'b - návrh'!$C$50:$J$76,'b - návrh'!$C$82:$J$108,'b - návrh'!$C$114:$K$456</definedName>
    <definedName name="_xlnm.Print_Titles" localSheetId="2">'b - návrh'!$128:$128</definedName>
    <definedName name="_xlnm._FilterDatabase" localSheetId="3" hidden="1">'B - Vedlejší a ostatní ná...'!$C$121:$K$148</definedName>
    <definedName name="_xlnm.Print_Area" localSheetId="3">'B - Vedlejší a ostatní ná...'!$C$4:$J$39,'B - Vedlejší a ostatní ná...'!$C$50:$J$76,'B - Vedlejší a ostatní ná...'!$C$82:$J$103,'B - Vedlejší a ostatní ná...'!$C$109:$K$148</definedName>
    <definedName name="_xlnm.Print_Titles" localSheetId="3">'B - Vedlejší a ostatní ná...'!$121:$121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8"/>
  <c i="4" r="J35"/>
  <c i="1" r="AX98"/>
  <c i="4" r="BI148"/>
  <c r="BH148"/>
  <c r="BG148"/>
  <c r="BF148"/>
  <c r="T148"/>
  <c r="R148"/>
  <c r="P148"/>
  <c r="BI147"/>
  <c r="BH147"/>
  <c r="BG147"/>
  <c r="BF147"/>
  <c r="T147"/>
  <c r="R147"/>
  <c r="P147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2"/>
  <c r="J91"/>
  <c r="F89"/>
  <c r="E87"/>
  <c r="J18"/>
  <c r="E18"/>
  <c r="F119"/>
  <c r="J17"/>
  <c r="J15"/>
  <c r="E15"/>
  <c r="F118"/>
  <c r="J14"/>
  <c r="J12"/>
  <c r="J89"/>
  <c r="E7"/>
  <c r="E85"/>
  <c i="3" r="J39"/>
  <c r="J38"/>
  <c i="1" r="AY97"/>
  <c i="3" r="J37"/>
  <c i="1" r="AX97"/>
  <c i="3" r="BI453"/>
  <c r="BH453"/>
  <c r="BG453"/>
  <c r="BF453"/>
  <c r="T453"/>
  <c r="T452"/>
  <c r="T451"/>
  <c r="R453"/>
  <c r="R452"/>
  <c r="R451"/>
  <c r="P453"/>
  <c r="P452"/>
  <c r="P451"/>
  <c r="BI450"/>
  <c r="BH450"/>
  <c r="BG450"/>
  <c r="BF450"/>
  <c r="T450"/>
  <c r="R450"/>
  <c r="P450"/>
  <c r="BI449"/>
  <c r="BH449"/>
  <c r="BG449"/>
  <c r="BF449"/>
  <c r="T449"/>
  <c r="R449"/>
  <c r="P449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J126"/>
  <c r="J125"/>
  <c r="F123"/>
  <c r="E121"/>
  <c r="J94"/>
  <c r="J93"/>
  <c r="F91"/>
  <c r="E89"/>
  <c r="J20"/>
  <c r="E20"/>
  <c r="F94"/>
  <c r="J19"/>
  <c r="J17"/>
  <c r="E17"/>
  <c r="F125"/>
  <c r="J16"/>
  <c r="J14"/>
  <c r="J91"/>
  <c r="E7"/>
  <c r="E117"/>
  <c i="2" r="J39"/>
  <c r="J38"/>
  <c i="1" r="AY96"/>
  <c i="2" r="J37"/>
  <c i="1" r="AX96"/>
  <c i="2"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121"/>
  <c r="J19"/>
  <c r="J17"/>
  <c r="E17"/>
  <c r="F93"/>
  <c r="J16"/>
  <c r="J14"/>
  <c r="J118"/>
  <c r="E7"/>
  <c r="E112"/>
  <c i="1" r="L90"/>
  <c r="AM90"/>
  <c r="AM89"/>
  <c r="L89"/>
  <c r="AM87"/>
  <c r="L87"/>
  <c r="L85"/>
  <c r="L84"/>
  <c i="4" r="BK148"/>
  <c r="BK142"/>
  <c r="J140"/>
  <c r="BK139"/>
  <c r="BK130"/>
  <c r="BK128"/>
  <c r="J127"/>
  <c r="BK126"/>
  <c r="BK125"/>
  <c i="3" r="BK449"/>
  <c r="BK436"/>
  <c r="J432"/>
  <c r="J428"/>
  <c r="J424"/>
  <c r="J420"/>
  <c r="BK412"/>
  <c r="J400"/>
  <c r="J395"/>
  <c r="J391"/>
  <c r="J383"/>
  <c r="BK379"/>
  <c r="J375"/>
  <c r="BK363"/>
  <c r="BK351"/>
  <c r="BK347"/>
  <c r="J343"/>
  <c r="J322"/>
  <c r="BK314"/>
  <c r="J310"/>
  <c r="J302"/>
  <c r="J298"/>
  <c r="BK286"/>
  <c r="J249"/>
  <c r="J245"/>
  <c r="BK241"/>
  <c r="BK228"/>
  <c r="BK220"/>
  <c r="BK216"/>
  <c r="J212"/>
  <c r="BK204"/>
  <c r="BK196"/>
  <c r="BK192"/>
  <c r="J180"/>
  <c r="J176"/>
  <c r="BK160"/>
  <c r="BK156"/>
  <c r="J148"/>
  <c i="2" r="J237"/>
  <c r="BK233"/>
  <c r="J225"/>
  <c r="BK217"/>
  <c r="BK213"/>
  <c r="J205"/>
  <c r="BK201"/>
  <c r="J197"/>
  <c r="BK184"/>
  <c r="BK180"/>
  <c r="J175"/>
  <c r="BK167"/>
  <c r="BK159"/>
  <c i="1" r="AS95"/>
  <c i="4" r="J148"/>
  <c r="J147"/>
  <c r="J142"/>
  <c r="BK134"/>
  <c r="BK127"/>
  <c r="J125"/>
  <c i="3" r="BK453"/>
  <c r="J453"/>
  <c r="BK450"/>
  <c r="J450"/>
  <c r="J449"/>
  <c r="J444"/>
  <c r="J436"/>
  <c r="BK428"/>
  <c r="BK424"/>
  <c r="BK408"/>
  <c r="J408"/>
  <c r="BK404"/>
  <c r="BK400"/>
  <c r="BK395"/>
  <c r="BK387"/>
  <c r="BK383"/>
  <c r="BK375"/>
  <c r="J371"/>
  <c r="J359"/>
  <c r="J355"/>
  <c r="J347"/>
  <c r="J335"/>
  <c r="J331"/>
  <c r="BK322"/>
  <c r="J318"/>
  <c r="BK302"/>
  <c r="BK294"/>
  <c r="BK290"/>
  <c r="J286"/>
  <c r="BK282"/>
  <c r="BK278"/>
  <c r="J270"/>
  <c r="J266"/>
  <c r="BK261"/>
  <c r="J257"/>
  <c r="J253"/>
  <c r="BK249"/>
  <c r="BK232"/>
  <c r="J228"/>
  <c r="BK224"/>
  <c r="J224"/>
  <c r="J216"/>
  <c r="BK208"/>
  <c r="J204"/>
  <c r="J200"/>
  <c r="J184"/>
  <c r="BK180"/>
  <c r="BK172"/>
  <c r="BK168"/>
  <c r="BK152"/>
  <c r="BK140"/>
  <c r="J136"/>
  <c i="2" r="BK237"/>
  <c r="BK229"/>
  <c r="J217"/>
  <c r="BK205"/>
  <c r="J193"/>
  <c r="J188"/>
  <c r="J184"/>
  <c r="BK171"/>
  <c r="J167"/>
  <c r="J159"/>
  <c r="BK155"/>
  <c r="J151"/>
  <c r="BK147"/>
  <c r="BK143"/>
  <c r="J131"/>
  <c i="4" r="BK147"/>
  <c r="BK140"/>
  <c r="J139"/>
  <c r="J134"/>
  <c r="J130"/>
  <c r="J128"/>
  <c r="J126"/>
  <c i="3" r="BK444"/>
  <c r="BK440"/>
  <c r="BK432"/>
  <c r="BK416"/>
  <c r="J412"/>
  <c r="J404"/>
  <c r="BK391"/>
  <c r="J379"/>
  <c r="BK367"/>
  <c r="J363"/>
  <c r="BK355"/>
  <c r="J339"/>
  <c r="BK335"/>
  <c r="BK331"/>
  <c r="BK327"/>
  <c r="J327"/>
  <c r="BK318"/>
  <c r="J314"/>
  <c r="BK310"/>
  <c r="BK306"/>
  <c r="J290"/>
  <c r="J282"/>
  <c r="J274"/>
  <c r="J236"/>
  <c r="J232"/>
  <c r="BK212"/>
  <c r="J208"/>
  <c r="BK200"/>
  <c r="J196"/>
  <c r="J188"/>
  <c r="BK176"/>
  <c r="J168"/>
  <c r="BK164"/>
  <c r="J144"/>
  <c r="J140"/>
  <c r="BK136"/>
  <c r="BK132"/>
  <c i="2" r="J221"/>
  <c r="BK209"/>
  <c r="J180"/>
  <c r="BK175"/>
  <c r="J163"/>
  <c r="J143"/>
  <c r="J139"/>
  <c r="J135"/>
  <c r="BK131"/>
  <c r="BK127"/>
  <c i="4" r="F36"/>
  <c i="3" r="J440"/>
  <c r="BK420"/>
  <c r="J416"/>
  <c r="J387"/>
  <c r="BK371"/>
  <c r="J367"/>
  <c r="BK359"/>
  <c r="J351"/>
  <c r="BK343"/>
  <c r="BK339"/>
  <c r="J306"/>
  <c r="BK298"/>
  <c r="J294"/>
  <c r="J278"/>
  <c r="BK274"/>
  <c r="BK270"/>
  <c r="BK266"/>
  <c r="J261"/>
  <c r="BK257"/>
  <c r="BK253"/>
  <c r="BK245"/>
  <c r="J241"/>
  <c r="BK236"/>
  <c r="J220"/>
  <c r="J192"/>
  <c r="BK188"/>
  <c r="BK184"/>
  <c r="J172"/>
  <c r="J164"/>
  <c r="J160"/>
  <c r="J156"/>
  <c r="J152"/>
  <c r="BK148"/>
  <c r="BK144"/>
  <c r="J132"/>
  <c i="2" r="BK241"/>
  <c r="J241"/>
  <c r="J233"/>
  <c r="J229"/>
  <c r="BK225"/>
  <c r="BK221"/>
  <c r="J213"/>
  <c r="J209"/>
  <c r="J201"/>
  <c r="BK197"/>
  <c r="BK193"/>
  <c r="BK188"/>
  <c r="J171"/>
  <c r="BK163"/>
  <c r="J155"/>
  <c r="BK151"/>
  <c r="J147"/>
  <c r="BK139"/>
  <c r="BK135"/>
  <c r="J127"/>
  <c l="1" r="T126"/>
  <c r="T179"/>
  <c r="T192"/>
  <c i="3" r="P131"/>
  <c r="BK265"/>
  <c r="J265"/>
  <c r="J102"/>
  <c r="BK326"/>
  <c r="J326"/>
  <c r="J103"/>
  <c r="BK399"/>
  <c r="J399"/>
  <c r="J104"/>
  <c i="2" r="P126"/>
  <c r="R179"/>
  <c r="BK192"/>
  <c r="J192"/>
  <c r="J102"/>
  <c i="3" r="R131"/>
  <c r="R240"/>
  <c r="P265"/>
  <c r="R326"/>
  <c r="R399"/>
  <c r="BK448"/>
  <c r="J448"/>
  <c r="J105"/>
  <c r="R448"/>
  <c i="4" r="T124"/>
  <c r="P129"/>
  <c r="BK138"/>
  <c r="J138"/>
  <c r="J100"/>
  <c r="R138"/>
  <c r="R146"/>
  <c i="2" r="R126"/>
  <c r="P179"/>
  <c r="P192"/>
  <c i="3" r="BK131"/>
  <c r="BK130"/>
  <c r="BK240"/>
  <c r="J240"/>
  <c r="J101"/>
  <c r="P240"/>
  <c r="T265"/>
  <c r="P326"/>
  <c r="P399"/>
  <c r="T448"/>
  <c i="4" r="P124"/>
  <c r="BK129"/>
  <c r="J129"/>
  <c r="J99"/>
  <c r="T129"/>
  <c r="P138"/>
  <c r="P146"/>
  <c i="2" r="BK126"/>
  <c r="J126"/>
  <c r="J100"/>
  <c r="BK179"/>
  <c r="J179"/>
  <c r="J101"/>
  <c r="R192"/>
  <c i="3" r="T131"/>
  <c r="T240"/>
  <c r="R265"/>
  <c r="T326"/>
  <c r="T399"/>
  <c r="P448"/>
  <c i="4" r="BK124"/>
  <c r="J124"/>
  <c r="J98"/>
  <c r="R124"/>
  <c r="R129"/>
  <c r="T138"/>
  <c r="BK146"/>
  <c r="J146"/>
  <c r="J102"/>
  <c r="T146"/>
  <c i="2" r="F94"/>
  <c r="F120"/>
  <c r="BE127"/>
  <c r="BE139"/>
  <c r="BE171"/>
  <c r="BE175"/>
  <c r="BE180"/>
  <c r="BE229"/>
  <c r="BE233"/>
  <c r="BE241"/>
  <c i="3" r="F93"/>
  <c r="BE132"/>
  <c r="BE140"/>
  <c r="BE144"/>
  <c r="BE168"/>
  <c r="BE172"/>
  <c r="BE176"/>
  <c r="BE200"/>
  <c r="BE204"/>
  <c r="BE208"/>
  <c r="BE228"/>
  <c r="BE249"/>
  <c r="BE286"/>
  <c r="BE302"/>
  <c r="BE306"/>
  <c r="BE322"/>
  <c r="BE335"/>
  <c r="BE355"/>
  <c r="BE363"/>
  <c r="BE375"/>
  <c r="BE383"/>
  <c r="BE408"/>
  <c r="BE420"/>
  <c r="BE436"/>
  <c i="2" r="BE143"/>
  <c r="BE147"/>
  <c r="BE151"/>
  <c r="BE155"/>
  <c r="BE163"/>
  <c r="BE184"/>
  <c r="BE188"/>
  <c r="BE201"/>
  <c r="BE213"/>
  <c i="3" r="E85"/>
  <c r="J123"/>
  <c r="F126"/>
  <c r="BE148"/>
  <c r="BE152"/>
  <c r="BE156"/>
  <c r="BE180"/>
  <c r="BE220"/>
  <c r="BE236"/>
  <c r="BE245"/>
  <c r="BE257"/>
  <c r="BE282"/>
  <c r="BE294"/>
  <c r="BE298"/>
  <c r="BE327"/>
  <c r="BE331"/>
  <c r="BE339"/>
  <c r="BE351"/>
  <c r="BE371"/>
  <c r="BE379"/>
  <c r="BE387"/>
  <c r="BE395"/>
  <c r="BE400"/>
  <c r="BE416"/>
  <c r="BE424"/>
  <c r="BE432"/>
  <c r="BK452"/>
  <c r="J452"/>
  <c r="J107"/>
  <c i="4" r="F91"/>
  <c r="F92"/>
  <c r="E112"/>
  <c r="J116"/>
  <c r="BE127"/>
  <c r="BE130"/>
  <c r="BE139"/>
  <c r="BE142"/>
  <c i="2" r="BE135"/>
  <c r="BE159"/>
  <c r="BE193"/>
  <c r="BE197"/>
  <c r="BE209"/>
  <c r="BE217"/>
  <c r="BE221"/>
  <c i="3" r="BE160"/>
  <c r="BE188"/>
  <c r="BE192"/>
  <c r="BE196"/>
  <c r="BE216"/>
  <c r="BE224"/>
  <c r="BE241"/>
  <c r="BE270"/>
  <c r="BE310"/>
  <c r="BE314"/>
  <c r="BE343"/>
  <c r="BE347"/>
  <c r="BE359"/>
  <c r="BE391"/>
  <c r="BE412"/>
  <c r="BE428"/>
  <c r="BE449"/>
  <c r="BE450"/>
  <c r="BE453"/>
  <c i="4" r="BE125"/>
  <c r="BE126"/>
  <c r="BE140"/>
  <c r="BE147"/>
  <c r="BE148"/>
  <c i="1" r="BC98"/>
  <c i="4" r="BK141"/>
  <c r="J141"/>
  <c r="J101"/>
  <c i="2" r="E85"/>
  <c r="J91"/>
  <c r="BE131"/>
  <c r="BE167"/>
  <c r="BE205"/>
  <c r="BE225"/>
  <c r="BE237"/>
  <c i="3" r="BE136"/>
  <c r="BE164"/>
  <c r="BE184"/>
  <c r="BE212"/>
  <c r="BE232"/>
  <c r="BE253"/>
  <c r="BE261"/>
  <c r="BE266"/>
  <c r="BE274"/>
  <c r="BE278"/>
  <c r="BE290"/>
  <c r="BE318"/>
  <c r="BE367"/>
  <c r="BE404"/>
  <c r="BE440"/>
  <c r="BE444"/>
  <c i="4" r="BE128"/>
  <c r="BE134"/>
  <c i="2" r="J36"/>
  <c i="1" r="AW96"/>
  <c i="2" r="F38"/>
  <c i="1" r="BC96"/>
  <c i="2" r="F37"/>
  <c i="1" r="BB96"/>
  <c i="4" r="F37"/>
  <c i="1" r="BD98"/>
  <c i="2" r="F39"/>
  <c i="1" r="BD96"/>
  <c i="4" r="J34"/>
  <c i="1" r="AW98"/>
  <c r="AS94"/>
  <c i="3" r="J36"/>
  <c i="1" r="AW97"/>
  <c i="2" r="F36"/>
  <c i="1" r="BA96"/>
  <c i="4" r="F35"/>
  <c i="1" r="BB98"/>
  <c i="4" r="F34"/>
  <c i="1" r="BA98"/>
  <c i="3" r="F36"/>
  <c i="1" r="BA97"/>
  <c i="3" r="F39"/>
  <c i="1" r="BD97"/>
  <c i="3" r="F38"/>
  <c i="1" r="BC97"/>
  <c i="3" r="F37"/>
  <c i="1" r="BB97"/>
  <c i="2" l="1" r="P125"/>
  <c r="P124"/>
  <c i="1" r="AU96"/>
  <c i="4" r="R123"/>
  <c r="R122"/>
  <c i="3" r="T130"/>
  <c r="T129"/>
  <c i="4" r="P123"/>
  <c r="P122"/>
  <c i="1" r="AU98"/>
  <c i="2" r="R125"/>
  <c r="R124"/>
  <c i="4" r="T123"/>
  <c r="T122"/>
  <c i="3" r="R130"/>
  <c r="R129"/>
  <c i="2" r="T125"/>
  <c r="T124"/>
  <c i="3" r="P130"/>
  <c r="P129"/>
  <c i="1" r="AU97"/>
  <c i="3" r="J130"/>
  <c r="J99"/>
  <c i="4" r="BK123"/>
  <c r="BK122"/>
  <c r="J122"/>
  <c i="2" r="BK125"/>
  <c r="J125"/>
  <c r="J99"/>
  <c i="3" r="J131"/>
  <c r="J100"/>
  <c r="BK451"/>
  <c r="J451"/>
  <c r="J106"/>
  <c r="F35"/>
  <c i="1" r="AZ97"/>
  <c r="BA95"/>
  <c r="BA94"/>
  <c r="AW94"/>
  <c r="AK30"/>
  <c i="2" r="J35"/>
  <c i="1" r="AV96"/>
  <c r="AT96"/>
  <c r="BB95"/>
  <c r="AX95"/>
  <c i="2" r="F35"/>
  <c i="1" r="AZ96"/>
  <c i="4" r="J33"/>
  <c i="1" r="AV98"/>
  <c r="AT98"/>
  <c i="4" r="J30"/>
  <c i="1" r="AG98"/>
  <c r="AN98"/>
  <c r="BD95"/>
  <c r="BD94"/>
  <c r="W33"/>
  <c i="3" r="J35"/>
  <c i="1" r="AV97"/>
  <c r="AT97"/>
  <c i="4" r="F33"/>
  <c i="1" r="AZ98"/>
  <c r="BC95"/>
  <c r="AY95"/>
  <c i="4" l="1" r="J39"/>
  <c i="3" r="BK129"/>
  <c r="J129"/>
  <c i="2" r="BK124"/>
  <c r="J124"/>
  <c r="J98"/>
  <c i="4" r="J96"/>
  <c r="J123"/>
  <c r="J97"/>
  <c i="1" r="AU95"/>
  <c r="AU94"/>
  <c r="BC94"/>
  <c r="AY94"/>
  <c r="W30"/>
  <c r="AW95"/>
  <c r="AZ95"/>
  <c r="AV95"/>
  <c i="3" r="J32"/>
  <c i="1" r="AG97"/>
  <c r="AN97"/>
  <c r="BB94"/>
  <c r="W31"/>
  <c i="3" l="1" r="J98"/>
  <c r="J41"/>
  <c i="1" r="AX94"/>
  <c i="2" r="J32"/>
  <c i="1" r="AG96"/>
  <c r="AN96"/>
  <c r="AZ94"/>
  <c r="AV94"/>
  <c r="AK29"/>
  <c r="W32"/>
  <c r="AT95"/>
  <c i="2" l="1" r="J41"/>
  <c i="1" r="AG95"/>
  <c r="AG94"/>
  <c r="W29"/>
  <c r="AT94"/>
  <c l="1" r="AN95"/>
  <c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<sst xmlns="http://schemas.openxmlformats.org/spreadsheetml/2006/main">
  <si>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</si>
  <si>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</si>
  <si>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</si>
  <si>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</si>
  <si>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</si>
  <si>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{1452f817-eb3c-4ecd-8fc9-026eb7c5a661}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</si>
  <si>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</si>
  <si>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</si>
  <si>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</si>
  <si>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</si>
  <si>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</si>
  <si>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</si>
  <si>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</si>
  <si>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</si>
  <si>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13/21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</si>
  <si>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</si>
  <si>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</si>
  <si>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Místo pro přecházení přes silnici III/3211, Rychnov nad Kněžnou</t>
  </si>
  <si>
    <t>KSO:</t>
  </si>
  <si>
    <t>CC-CZ:</t>
  </si>
  <si>
    <t>Místo:</t>
  </si>
  <si>
    <t>Rychnov nad Kněžnou</t>
  </si>
  <si>
    <t>Datum:</t>
  </si>
  <si>
    <t>24. 9. 2021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</si>
  <si>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</si>
  <si>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</si>
  <si>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</si>
  <si>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</si>
  <si>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</si>
  <si>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</si>
  <si>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</si>
  <si>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</si>
  <si>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</si>
  <si>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</si>
  <si>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</si>
  <si>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</si>
  <si>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</si>
  <si>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</si>
  <si>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</si>
  <si>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</si>
  <si>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</si>
  <si>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</si>
  <si>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</si>
  <si>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</si>
  <si>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</si>
  <si>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</si>
  <si>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</si>
  <si>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</si>
  <si>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</si>
  <si>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</si>
  <si>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</si>
  <si>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</si>
  <si>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</si>
  <si>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</si>
  <si>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</si>
  <si>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</si>
  <si>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</si>
  <si>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</si>
  <si>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</si>
  <si>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</si>
  <si>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</si>
  <si>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</si>
  <si>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</si>
  <si>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</si>
  <si>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</si>
  <si>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</si>
  <si>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</si>
  <si>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</si>
  <si>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</si>
  <si>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</si>
  <si>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</si>
  <si>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</si>
  <si>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</si>
  <si>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</si>
  <si>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</si>
  <si>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</si>
  <si>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</si>
  <si>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</si>
  <si>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</si>
  <si>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</si>
  <si>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</si>
  <si>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SO 101 Zpevněné plochy</t>
  </si>
  <si>
    <t>STA</t>
  </si>
  <si>
    <t>1</t>
  </si>
  <si>
    <t>{f19f5cca-b0ca-4e2a-9fdd-4a106673eb1d}</t>
  </si>
  <si>
    <t>2</t>
  </si>
  <si>
    <t>/</t>
  </si>
  <si>
    <t>a</t>
  </si>
  <si>
    <t>příprava území</t>
  </si>
  <si>
    <t>Soupis</t>
  </si>
  <si>
    <t>{ee79aa40-e345-4163-897e-bf99c4ea0173}</t>
  </si>
  <si>
    <t>b</t>
  </si>
  <si>
    <t>návrh</t>
  </si>
  <si>
    <t>{663196fd-e91b-4bb3-812c-a70db1152558}</t>
  </si>
  <si>
    <t>B</t>
  </si>
  <si>
    <t>Vedlejší a ostatní náklady</t>
  </si>
  <si>
    <t>{11c5c948-cd6b-443b-aa36-0f81635cd84e}</t>
  </si>
  <si>
    <t>KRYCÍ LIST SOUPISU PRACÍ</t>
  </si>
  <si>
    <t>Objekt:</t>
  </si>
  <si>
    <t>A - SO 101 Zpevněné plochy</t>
  </si>
  <si>
    <t>Soupis:</t>
  </si>
  <si>
    <t>a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</si>
  <si>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</si>
  <si>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</si>
  <si>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</si>
  <si>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</si>
  <si>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</si>
  <si>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</si>
  <si>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</si>
  <si>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</si>
  <si>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</si>
  <si>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</si>
  <si>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</si>
  <si>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</si>
  <si>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</si>
  <si>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</si>
  <si>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</si>
  <si>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</si>
  <si>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</si>
  <si>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</si>
  <si>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</si>
  <si>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</si>
  <si>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</si>
  <si>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</si>
  <si>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</si>
  <si>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</si>
  <si>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</si>
  <si>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</si>
  <si>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</si>
  <si>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113106132</t>
  </si>
  <si>
    <t>Rozebrání dlažeb z betonových nebo kamenných dlaždic komunikací pro pěší strojně pl do 50 m2</t>
  </si>
  <si>
    <t>m2</t>
  </si>
  <si>
    <t>CS ÚRS 2021 01</t>
  </si>
  <si>
    <t>4</t>
  </si>
  <si>
    <t>-540033015</t>
  </si>
  <si>
    <t>VV</t>
  </si>
  <si>
    <t>demolice chodníku -kryt dlažba 30/30, viz.příloha D.1.1.2.</t>
  </si>
  <si>
    <t>14</t>
  </si>
  <si>
    <t>Součet</t>
  </si>
  <si>
    <t>-821297807</t>
  </si>
  <si>
    <t>demolice chodníku-kryt dlažba 50/50, viz.příloha D.1.1.2.</t>
  </si>
  <si>
    <t>3</t>
  </si>
  <si>
    <t>113107322</t>
  </si>
  <si>
    <t>Odstranění podkladu z kameniva drceného tl 200 mm strojně pl do 50 m2</t>
  </si>
  <si>
    <t>-112398848</t>
  </si>
  <si>
    <t>demolice chodníku-kryt dlažba 30/30, viz.příloha D.1.1.2.</t>
  </si>
  <si>
    <t>1951808135</t>
  </si>
  <si>
    <t>5</t>
  </si>
  <si>
    <t>-595864124</t>
  </si>
  <si>
    <t>demolice vozovky-kryt živice, viz.příloha D.1.1.2.</t>
  </si>
  <si>
    <t>6</t>
  </si>
  <si>
    <t>113107331</t>
  </si>
  <si>
    <t>Odstranění podkladu z betonu prostého tl 150 mm strojně pl do 50 m2</t>
  </si>
  <si>
    <t>2136461700</t>
  </si>
  <si>
    <t>demolice vozovky-kryt živice, viz,.příloha D.1.1.2.</t>
  </si>
  <si>
    <t>7</t>
  </si>
  <si>
    <t>113107342</t>
  </si>
  <si>
    <t>Odstranění podkladu živičného tl 100 mm strojně pl do 50 m2</t>
  </si>
  <si>
    <t>-411668924</t>
  </si>
  <si>
    <t>demolice chodníku-kryt živice, viz.příloha D.1.1.2.</t>
  </si>
  <si>
    <t>8</t>
  </si>
  <si>
    <t>113154112</t>
  </si>
  <si>
    <t>Frézování živičného krytu tl 40 mm pruh š 0,5 m pl do 500 m2 bez překážek v trase</t>
  </si>
  <si>
    <t>-936065363</t>
  </si>
  <si>
    <t xml:space="preserve">odfrézování  v tl. 40mm, viz.příloha D.1.1.2.</t>
  </si>
  <si>
    <t>2+3+3</t>
  </si>
  <si>
    <t>9</t>
  </si>
  <si>
    <t>113202111</t>
  </si>
  <si>
    <t>Vytrhání obrub krajníků obrubníků stojatých</t>
  </si>
  <si>
    <t>m</t>
  </si>
  <si>
    <t>-15648398</t>
  </si>
  <si>
    <t>betonový obrubník šířka 150 mm, viz.příloha D.1.1.2.</t>
  </si>
  <si>
    <t>10</t>
  </si>
  <si>
    <t>113204111</t>
  </si>
  <si>
    <t>Vytrhání obrub záhonových</t>
  </si>
  <si>
    <t>2024756773</t>
  </si>
  <si>
    <t>betonový obrubník šířka 50 mm, viz.příloha D.1.1.2.</t>
  </si>
  <si>
    <t>13</t>
  </si>
  <si>
    <t>11</t>
  </si>
  <si>
    <t>121151103</t>
  </si>
  <si>
    <t>Sejmutí ornice plochy do 100 m2 tl vrstvy do 200 mm strojně</t>
  </si>
  <si>
    <t>1831206696</t>
  </si>
  <si>
    <t>sejmutí ornice v tl. 10 cm, viz.příloha D.1.1.2.</t>
  </si>
  <si>
    <t>19+81</t>
  </si>
  <si>
    <t>12</t>
  </si>
  <si>
    <t>162351103</t>
  </si>
  <si>
    <t>Vodorovné přemístění do 500 m výkopku/sypaniny z horniny třídy těžitelnosti I, skupiny 1 až 3</t>
  </si>
  <si>
    <t>m3</t>
  </si>
  <si>
    <t>1601664629</t>
  </si>
  <si>
    <t>sejmutá ornice odvoz na meziskládku, zpětně se použije, viz.příloha D.1.1.2.</t>
  </si>
  <si>
    <t>100*0,1</t>
  </si>
  <si>
    <t>167151101</t>
  </si>
  <si>
    <t>Nakládání výkopku z hornin třídy těžitelnosti I, skupiny 1 až 3 do 100 m3</t>
  </si>
  <si>
    <t>40101231</t>
  </si>
  <si>
    <t>sejmutá ornice, viz. příloha D.1.1.2.</t>
  </si>
  <si>
    <t>Ostatní konstrukce a práce, bourání</t>
  </si>
  <si>
    <t>919731121</t>
  </si>
  <si>
    <t>Zarovnání styčné plochy podkladu nebo krytu živičného tl do 50 mm</t>
  </si>
  <si>
    <t>-1599160866</t>
  </si>
  <si>
    <t>viz.příloha D.1.1.2.</t>
  </si>
  <si>
    <t>5+6,5+7,5</t>
  </si>
  <si>
    <t>919735111</t>
  </si>
  <si>
    <t>Řezání stávajícího živičného krytu hl do 50 mm</t>
  </si>
  <si>
    <t>2007830044</t>
  </si>
  <si>
    <t>16</t>
  </si>
  <si>
    <t>920</t>
  </si>
  <si>
    <t>odstranění betonových patníků</t>
  </si>
  <si>
    <t>kus</t>
  </si>
  <si>
    <t>1944084294</t>
  </si>
  <si>
    <t>demontáž+doprava +poplatek za uložení na skládku, viz.příloha D.1.1.2.</t>
  </si>
  <si>
    <t>997</t>
  </si>
  <si>
    <t>Přesun sutě</t>
  </si>
  <si>
    <t>17</t>
  </si>
  <si>
    <t>997221551</t>
  </si>
  <si>
    <t>Vodorovná doprava suti ze sypkých materiálů do 1 km</t>
  </si>
  <si>
    <t>t</t>
  </si>
  <si>
    <t>-962907613</t>
  </si>
  <si>
    <t>živice</t>
  </si>
  <si>
    <t>(8*0,092)+(3*0,22)</t>
  </si>
  <si>
    <t>18</t>
  </si>
  <si>
    <t>-1453446550</t>
  </si>
  <si>
    <t>suť</t>
  </si>
  <si>
    <t>(14*0,29)+(14*0,29)+(3*0,325)+(3*0,29)</t>
  </si>
  <si>
    <t>19</t>
  </si>
  <si>
    <t>997221559</t>
  </si>
  <si>
    <t>Příplatek ZKD 1 km u vodorovné dopravy suti ze sypkých materiálů</t>
  </si>
  <si>
    <t>638711090</t>
  </si>
  <si>
    <t>živice+příplatek za dalších 9 km</t>
  </si>
  <si>
    <t>1,396*9</t>
  </si>
  <si>
    <t>20</t>
  </si>
  <si>
    <t>1860714953</t>
  </si>
  <si>
    <t>suť+příplatek za dalších 9 km</t>
  </si>
  <si>
    <t>9,965*9</t>
  </si>
  <si>
    <t>997221571</t>
  </si>
  <si>
    <t>Vodorovná doprava vybouraných hmot do 1 km</t>
  </si>
  <si>
    <t>-1207444287</t>
  </si>
  <si>
    <t>vybourané hmoty</t>
  </si>
  <si>
    <t>(14*0,255)+(14*0,255)+(4*0,205)+(13*0,04)</t>
  </si>
  <si>
    <t>22</t>
  </si>
  <si>
    <t>997221579</t>
  </si>
  <si>
    <t>Příplatek ZKD 1 km u vodorovné dopravy vybouraných hmot</t>
  </si>
  <si>
    <t>623203129</t>
  </si>
  <si>
    <t>vybourané hmoty +příplatek za dalších 9 km</t>
  </si>
  <si>
    <t>8,48*9</t>
  </si>
  <si>
    <t>23</t>
  </si>
  <si>
    <t>997221611</t>
  </si>
  <si>
    <t>Nakládání suti na dopravní prostředky pro vodorovnou dopravu</t>
  </si>
  <si>
    <t>-1886815578</t>
  </si>
  <si>
    <t>24</t>
  </si>
  <si>
    <t>-1702153018</t>
  </si>
  <si>
    <t>25</t>
  </si>
  <si>
    <t>997221612</t>
  </si>
  <si>
    <t>Nakládání vybouraných hmot na dopravní prostředky pro vodorovnou dopravu</t>
  </si>
  <si>
    <t>768833235</t>
  </si>
  <si>
    <t>26</t>
  </si>
  <si>
    <t>997221615</t>
  </si>
  <si>
    <t>Poplatek za uložení na skládce (skládkovné) stavebního odpadu betonového kód odpadu 17 01 01</t>
  </si>
  <si>
    <t>1198300587</t>
  </si>
  <si>
    <t>(3*0,325)</t>
  </si>
  <si>
    <t>27</t>
  </si>
  <si>
    <t>1836466411</t>
  </si>
  <si>
    <t>28</t>
  </si>
  <si>
    <t>997221645</t>
  </si>
  <si>
    <t>Poplatek za uložení na skládce (skládkovné) odpadu asfaltového bez dehtu kód odpadu 17 03 02</t>
  </si>
  <si>
    <t>487700969</t>
  </si>
  <si>
    <t>29</t>
  </si>
  <si>
    <t>997221655</t>
  </si>
  <si>
    <t>Poplatek za uložení na skládce (skládkovné) zeminy a kamení kód odpadu 17 05 04</t>
  </si>
  <si>
    <t>-451553302</t>
  </si>
  <si>
    <t>(14*0,29)+(14*0,29)+(3*0,29)</t>
  </si>
  <si>
    <t>b - návrh</t>
  </si>
  <si>
    <t xml:space="preserve">    3 - Svislé a kompletní konstrukce</t>
  </si>
  <si>
    <t xml:space="preserve">    5 - Komunikace pozemní</t>
  </si>
  <si>
    <t xml:space="preserve">    998 - Přesun hmot</t>
  </si>
  <si>
    <t>PSV - Práce a dodávky PSV</t>
  </si>
  <si>
    <t xml:space="preserve">    711 - Izolace proti vodě, vlhkosti a plynům</t>
  </si>
  <si>
    <t>1647594674</t>
  </si>
  <si>
    <t>oprava vozovky, viz. příloha D.1.1.2.</t>
  </si>
  <si>
    <t>1320791289</t>
  </si>
  <si>
    <t>oprava vozovky, viz,.příloha D.1.1.2.</t>
  </si>
  <si>
    <t>318103723</t>
  </si>
  <si>
    <t>oprava vozovky, viz.příloha D.1.1.2.</t>
  </si>
  <si>
    <t>122251102</t>
  </si>
  <si>
    <t>Odkopávky a prokopávky nezapažené v hornině třídy těžitelnosti I, skupiny 3 objem do 50 m3 strojně</t>
  </si>
  <si>
    <t>1231368594</t>
  </si>
  <si>
    <t>výkop, viz.příloha D.1.1.1., D.1.1.3.</t>
  </si>
  <si>
    <t>132254101</t>
  </si>
  <si>
    <t>Hloubení rýh zapažených š do 800 mm v hornině třídy těžitelnosti I, skupiny 3 objem do 20 m3 strojně</t>
  </si>
  <si>
    <t>-1053079103</t>
  </si>
  <si>
    <t>viz.příloha D.1.1.1, D.1.1.3, sondy</t>
  </si>
  <si>
    <t>139001101</t>
  </si>
  <si>
    <t>Příplatek za ztížení vykopávky v blízkosti podzemního vedení</t>
  </si>
  <si>
    <t>1000570914</t>
  </si>
  <si>
    <t>sondy, viz.příloha D.1.1.1., D.1.1.3</t>
  </si>
  <si>
    <t>319950445</t>
  </si>
  <si>
    <t xml:space="preserve">výkop,  10% z celkové kubatury, viz.příloha D.1.1.1., D.1.1.3.</t>
  </si>
  <si>
    <t>22*0,1</t>
  </si>
  <si>
    <t>1942981424</t>
  </si>
  <si>
    <t>ornice pro ohumusování-dovoz z meziskládky, viz.příloha D.1.1.2., D.1.1.3.</t>
  </si>
  <si>
    <t>162751117</t>
  </si>
  <si>
    <t>Vodorovné přemístění do 10000 m výkopku/sypaniny z horniny třídy těžitelnosti I, skupiny 1 až 3</t>
  </si>
  <si>
    <t>-1060830646</t>
  </si>
  <si>
    <t>dovoz scházející ornice pro ohumusování, vizx.příloha D.1.1.2., D.1.1.3.</t>
  </si>
  <si>
    <t>10,8-10</t>
  </si>
  <si>
    <t>1141544984</t>
  </si>
  <si>
    <t>násyp, viz.příloha D.1.1.1., D.1.1.3.</t>
  </si>
  <si>
    <t>-1425916975</t>
  </si>
  <si>
    <t>výkop, viz.příloha D.1.1.1, D.1.1.3.</t>
  </si>
  <si>
    <t>618783860</t>
  </si>
  <si>
    <t>ornice pro ohumusování, viz.příloha D.1.1.2., D.1.1.3</t>
  </si>
  <si>
    <t>(45+27)*0,15</t>
  </si>
  <si>
    <t>1617453883</t>
  </si>
  <si>
    <t>171151103</t>
  </si>
  <si>
    <t>Uložení sypaniny z hornin soudržných do násypů zhutněných strojně</t>
  </si>
  <si>
    <t>-895737585</t>
  </si>
  <si>
    <t>násyp, viz.příloha D.1.1.1., D.1.1..3</t>
  </si>
  <si>
    <t>M</t>
  </si>
  <si>
    <t>171152</t>
  </si>
  <si>
    <t>nákup vhodné zeminy do zhutněných nsypů</t>
  </si>
  <si>
    <t>526581877</t>
  </si>
  <si>
    <t>171201221</t>
  </si>
  <si>
    <t>1926185081</t>
  </si>
  <si>
    <t>22*1,8</t>
  </si>
  <si>
    <t>171251201</t>
  </si>
  <si>
    <t>Uložení sypaniny na skládky nebo meziskládky</t>
  </si>
  <si>
    <t>1964382678</t>
  </si>
  <si>
    <t>181351003</t>
  </si>
  <si>
    <t>Rozprostření ornice tl vrstvy do 200 mm pl do 100 m2 v rovině nebo ve svahu do 1:5 strojně</t>
  </si>
  <si>
    <t>-1992309062</t>
  </si>
  <si>
    <t>viz.příloha D.1.1.2., D.1.1.3.</t>
  </si>
  <si>
    <t>4+12+20+9</t>
  </si>
  <si>
    <t>181352</t>
  </si>
  <si>
    <t>nákup scházejicí ornice</t>
  </si>
  <si>
    <t>-1834153439</t>
  </si>
  <si>
    <t>((45+27)*0,15)-(100*0,1)</t>
  </si>
  <si>
    <t>181411131</t>
  </si>
  <si>
    <t>Založení parkového trávníku výsevem plochy do 1000 m2 v rovině a ve svahu do 1:5</t>
  </si>
  <si>
    <t>85753111</t>
  </si>
  <si>
    <t>00572410</t>
  </si>
  <si>
    <t>osivo směs travní parková</t>
  </si>
  <si>
    <t>kg</t>
  </si>
  <si>
    <t>-1074616893</t>
  </si>
  <si>
    <t>+ztratné, viz.příloha D.1.1.2., D.1.1.3.</t>
  </si>
  <si>
    <t>(4+12+20+9)*0,03*1,15</t>
  </si>
  <si>
    <t>181411132</t>
  </si>
  <si>
    <t>Založení parkového trávníku výsevem plochy do 1000 m2 ve svahu do 1:2</t>
  </si>
  <si>
    <t>918413777</t>
  </si>
  <si>
    <t>-1273217782</t>
  </si>
  <si>
    <t>27*0,03*1,15</t>
  </si>
  <si>
    <t>181951111</t>
  </si>
  <si>
    <t>Úprava pláně v hornině třídy těžitelnosti I, skupiny 1 až 3 bez zhutnění strojně</t>
  </si>
  <si>
    <t>-503303542</t>
  </si>
  <si>
    <t>zeleň, viz.příloha d.1.1.2, D.1.1.3.</t>
  </si>
  <si>
    <t>181951112</t>
  </si>
  <si>
    <t>Úprava pláně v hornině třídy těžitelnosti I, skupiny 1 až 3 se zhutněním strojně</t>
  </si>
  <si>
    <t>1386020263</t>
  </si>
  <si>
    <t xml:space="preserve">zpevněné plochy </t>
  </si>
  <si>
    <t>(51+7,5+4)+8+5</t>
  </si>
  <si>
    <t>182251101</t>
  </si>
  <si>
    <t>Svahování násypů strojně</t>
  </si>
  <si>
    <t>-667619126</t>
  </si>
  <si>
    <t>182351023</t>
  </si>
  <si>
    <t>Rozprostření ornice pl do 100 m2 ve svahu přes 1:5 tl vrstvy do 200 mm strojně</t>
  </si>
  <si>
    <t>-1095324249</t>
  </si>
  <si>
    <t>Svislé a kompletní konstrukce</t>
  </si>
  <si>
    <t>339921132</t>
  </si>
  <si>
    <t>Osazování betonových palisád do betonového základu v řadě výšky prvku přes 0,5 do 1 m</t>
  </si>
  <si>
    <t>-714196537</t>
  </si>
  <si>
    <t>osazené do betonového lože C20/25nXF3 s opěrou, viz.příloha D.1.1.2., D.1.1.3.</t>
  </si>
  <si>
    <t>4,5+3,5+3,5</t>
  </si>
  <si>
    <t>59228412</t>
  </si>
  <si>
    <t>palisáda betonová tyčová půlkulatá přírodní 175x200x600mm</t>
  </si>
  <si>
    <t>-1765181741</t>
  </si>
  <si>
    <t>4,5*5,7*1,01</t>
  </si>
  <si>
    <t>30</t>
  </si>
  <si>
    <t>59228413</t>
  </si>
  <si>
    <t>palisáda betonová tyčová půlkulatá přírodní 175x200x800mm</t>
  </si>
  <si>
    <t>366779873</t>
  </si>
  <si>
    <t>3,5*5,7*1,01</t>
  </si>
  <si>
    <t>31</t>
  </si>
  <si>
    <t>59228414</t>
  </si>
  <si>
    <t>palisáda betonová tyčová půlkulatá přírodní 175x200x1000mm</t>
  </si>
  <si>
    <t>699055783</t>
  </si>
  <si>
    <t>viz.příloha D.1.1.2., D.1.1.3</t>
  </si>
  <si>
    <t>32</t>
  </si>
  <si>
    <t>339921133</t>
  </si>
  <si>
    <t>Osazování betonových palisád do betonového základu v řadě výšky prvku přes 1 do 1,5 m</t>
  </si>
  <si>
    <t>-1005693635</t>
  </si>
  <si>
    <t>osazené do betonového lože C20/25nXF3 s opěrou, viz.příloha D.1.1.2, D.1.1.3.</t>
  </si>
  <si>
    <t>33</t>
  </si>
  <si>
    <t>59228415</t>
  </si>
  <si>
    <t>palisáda betonová tyčová půlkulatá přírodní 175x200x1200mm</t>
  </si>
  <si>
    <t>834697460</t>
  </si>
  <si>
    <t>9*5,7*1,01</t>
  </si>
  <si>
    <t>Komunikace pozemní</t>
  </si>
  <si>
    <t>34</t>
  </si>
  <si>
    <t>564861111</t>
  </si>
  <si>
    <t>Podklad ze štěrkodrtě ŠD tl 200 mm</t>
  </si>
  <si>
    <t>-565938386</t>
  </si>
  <si>
    <t>chodník- ŠD fr. 0-32, viz.příloha D.1.1.2., D.1.1.3.</t>
  </si>
  <si>
    <t>51+7,5+4</t>
  </si>
  <si>
    <t>35</t>
  </si>
  <si>
    <t>-380193294</t>
  </si>
  <si>
    <t>oprava vozovky Šd fr. 0-32, viz.příloha D.1.1..2</t>
  </si>
  <si>
    <t>36</t>
  </si>
  <si>
    <t>564871116</t>
  </si>
  <si>
    <t>Podklad ze štěrkodrtě ŠD tl. 300 mm</t>
  </si>
  <si>
    <t>1949533227</t>
  </si>
  <si>
    <t>úprava podloří ŠD fr, 0-32 v tl. 300 mm, viz.příloha D.1.1.1., D.1.1..3</t>
  </si>
  <si>
    <t>31+4+7</t>
  </si>
  <si>
    <t>37</t>
  </si>
  <si>
    <t>565145101</t>
  </si>
  <si>
    <t>Asfaltový beton vrstva podkladní ACP 16 (obalované kamenivo OKS) tl 60 mm š do 1,5 m</t>
  </si>
  <si>
    <t>-319385995</t>
  </si>
  <si>
    <t>38</t>
  </si>
  <si>
    <t>567122111</t>
  </si>
  <si>
    <t>Podklad ze směsi stmelené cementem SC C 8/10 (KSC I) tl 120 mm</t>
  </si>
  <si>
    <t>-301251696</t>
  </si>
  <si>
    <t>oprava vozovky, viz.příloha D.1.1.2</t>
  </si>
  <si>
    <t>39</t>
  </si>
  <si>
    <t>573111112</t>
  </si>
  <si>
    <t>Postřik živičný infiltrační s posypem z asfaltu množství 1 kg/m2</t>
  </si>
  <si>
    <t>1778258146</t>
  </si>
  <si>
    <t>40</t>
  </si>
  <si>
    <t>573211109</t>
  </si>
  <si>
    <t>Postřik živičný spojovací z asfaltu v množství 0,50 kg/m2</t>
  </si>
  <si>
    <t>-1764215008</t>
  </si>
  <si>
    <t>živičný koberec, viz.příloha D.1.1.2., D.1.1.3.</t>
  </si>
  <si>
    <t>41</t>
  </si>
  <si>
    <t>-159112473</t>
  </si>
  <si>
    <t xml:space="preserve">oprava vozovky, viz.příloha  D.1.1.2.</t>
  </si>
  <si>
    <t>42</t>
  </si>
  <si>
    <t>577134111</t>
  </si>
  <si>
    <t>Asfaltový beton vrstva obrusná ACO 11 (ABS) tř. I tl 40 mm š do 3 m z nemodifikovaného asfaltu</t>
  </si>
  <si>
    <t>2127120020</t>
  </si>
  <si>
    <t>živičný koberec, viz.příloha D.1.1.2., D.1.1.3</t>
  </si>
  <si>
    <t>43</t>
  </si>
  <si>
    <t>577144111</t>
  </si>
  <si>
    <t>Asfaltový beton vrstva obrusná ACO 11 (ABS) tř. I tl 50 mm š do 3 m z nemodifikovaného asfaltu</t>
  </si>
  <si>
    <t>1927307592</t>
  </si>
  <si>
    <t>44</t>
  </si>
  <si>
    <t>596211121</t>
  </si>
  <si>
    <t>Kladení zámkové dlažby komunikací pro pěší tl 60 mm skupiny B pl do 100 m2</t>
  </si>
  <si>
    <t>674845671</t>
  </si>
  <si>
    <t>chodník, viz.příloha D.1.1.2. , D.1.1.3</t>
  </si>
  <si>
    <t>45</t>
  </si>
  <si>
    <t>59245018</t>
  </si>
  <si>
    <t>dlažba tvar obdélník betonová 200x100x60mm přírodní</t>
  </si>
  <si>
    <t>-334707895</t>
  </si>
  <si>
    <t>chodník+ztratné, viz.příloha D.1.1.2., D.1.1.3</t>
  </si>
  <si>
    <t>51*1,03</t>
  </si>
  <si>
    <t>46</t>
  </si>
  <si>
    <t>59245006</t>
  </si>
  <si>
    <t>dlažba tvar obdélník betonová pro nevidomé 200x100x60mm barevná</t>
  </si>
  <si>
    <t>-758984173</t>
  </si>
  <si>
    <t>chodník-varovný a signální pás+ztratné, barva červená, viz.příloha D.1.1.2., D.1.1..3</t>
  </si>
  <si>
    <t>7,5*1,03</t>
  </si>
  <si>
    <t>47</t>
  </si>
  <si>
    <t>592451</t>
  </si>
  <si>
    <t>betonová dažba rovná 200/200/60, barva přírodní, bez zkosených hran</t>
  </si>
  <si>
    <t>96637468</t>
  </si>
  <si>
    <t>chodník-ohraničení varovného a signálního pásu+ztratné, viz.příloha D.1.1.2., D.1.1.3</t>
  </si>
  <si>
    <t>4*1,03</t>
  </si>
  <si>
    <t>48</t>
  </si>
  <si>
    <t>596211124</t>
  </si>
  <si>
    <t>Příplatek za kombinaci dvou barev u kladení betonových dlažeb komunikací pro pěší tl 60 mm skupiny B</t>
  </si>
  <si>
    <t>2104650459</t>
  </si>
  <si>
    <t>chodník, viz.příloha D.1.1.2., D.1.1.3.</t>
  </si>
  <si>
    <t>49</t>
  </si>
  <si>
    <t>911121111</t>
  </si>
  <si>
    <t>Montáž zábradlí ocelového přichyceného vruty do betonového podkladu</t>
  </si>
  <si>
    <t>-1804050063</t>
  </si>
  <si>
    <t>zábradlí na palisádách, kotvení do palisád přes patní plechy pomocí lepených kotev do betonu, viz.příloha D.1.1.1., D.1.1.2.</t>
  </si>
  <si>
    <t>50</t>
  </si>
  <si>
    <t>911122</t>
  </si>
  <si>
    <t>zábradlí z ocelových turbek, výšky 1,1m,</t>
  </si>
  <si>
    <t>437022131</t>
  </si>
  <si>
    <t>+univerzální trojitý syntetický nátěr proti prorezivění, barva šedá, viz.příloha D.1.1.1., D.1.1.2.</t>
  </si>
  <si>
    <t>51</t>
  </si>
  <si>
    <t>914111111</t>
  </si>
  <si>
    <t>Montáž svislé dopravní značky do velikosti 1 m2 objímkami na sloupek nebo konzolu</t>
  </si>
  <si>
    <t>890695348</t>
  </si>
  <si>
    <t>upevnění na stožát VO, viz.příloha D.1.1.2.</t>
  </si>
  <si>
    <t>52</t>
  </si>
  <si>
    <t>40445601</t>
  </si>
  <si>
    <t>výstražné dopravní značky A1-A30, A33 900mm</t>
  </si>
  <si>
    <t>-370191768</t>
  </si>
  <si>
    <t>dopravní značka A12b+žlutozelená fluorescenční fólie, viz.příloha D.1.1.2.</t>
  </si>
  <si>
    <t>53</t>
  </si>
  <si>
    <t>40445256</t>
  </si>
  <si>
    <t>svorka upínací na sloupek dopravní značky D 60mm</t>
  </si>
  <si>
    <t>1137800099</t>
  </si>
  <si>
    <t>SDZ návrh, viz.příloha D.1.1.2</t>
  </si>
  <si>
    <t>1*2</t>
  </si>
  <si>
    <t>54</t>
  </si>
  <si>
    <t>915221111</t>
  </si>
  <si>
    <t>Vodorovné dopravní značení vodící čáry souvislé š 250 mm bílý plast</t>
  </si>
  <si>
    <t>-33445092</t>
  </si>
  <si>
    <t xml:space="preserve">VDZ návrh,  V4 (0,25), viz.příloha D.1.1.2.</t>
  </si>
  <si>
    <t>10,5</t>
  </si>
  <si>
    <t>55</t>
  </si>
  <si>
    <t>915311113</t>
  </si>
  <si>
    <t>Předformátované vodorovné dopravní značení dopravní značky do 5 m2</t>
  </si>
  <si>
    <t>917839832</t>
  </si>
  <si>
    <t>VDZ - v barevném provedení A12b, viz.příloha D.1.1.2.</t>
  </si>
  <si>
    <t>56</t>
  </si>
  <si>
    <t>915611111</t>
  </si>
  <si>
    <t>Předznačení vodorovného liniového značení</t>
  </si>
  <si>
    <t>328879507</t>
  </si>
  <si>
    <t>VDZ návrh,V4 (0,25), viz. příloha D.1.1..2</t>
  </si>
  <si>
    <t>57</t>
  </si>
  <si>
    <t>916231213</t>
  </si>
  <si>
    <t>Osazení chodníkového obrubníku betonového stojatého s boční opěrou do lože z betonu prostého</t>
  </si>
  <si>
    <t>1490271660</t>
  </si>
  <si>
    <t>osazeny do betonového lože C20/25nXF3 s opěrou, viz.příloha D.1.1.3.</t>
  </si>
  <si>
    <t>4+5,5+5</t>
  </si>
  <si>
    <t>58</t>
  </si>
  <si>
    <t>59217023</t>
  </si>
  <si>
    <t>obrubník betonový chodníkový 1000x150x250mm</t>
  </si>
  <si>
    <t>-872338396</t>
  </si>
  <si>
    <t>barva přírodní+ztratné, viz.příloha D.1.1..3</t>
  </si>
  <si>
    <t>(4+5,5+5)*1,01</t>
  </si>
  <si>
    <t>59</t>
  </si>
  <si>
    <t>916331112</t>
  </si>
  <si>
    <t>Osazení zahradního obrubníku betonového do lože z betonu s boční opěrou</t>
  </si>
  <si>
    <t>-1102012771</t>
  </si>
  <si>
    <t>osazený do betonového ložeb C20/25nXF3 s opěrou, viz.příloha D.1.1.3.</t>
  </si>
  <si>
    <t>3+10+1+16+1</t>
  </si>
  <si>
    <t>60</t>
  </si>
  <si>
    <t>59217011</t>
  </si>
  <si>
    <t>obrubník betonový zahradní 500x50x200mm</t>
  </si>
  <si>
    <t>-1360062913</t>
  </si>
  <si>
    <t>(3+10+1+16+1)*1,01</t>
  </si>
  <si>
    <t>61</t>
  </si>
  <si>
    <t>916991121</t>
  </si>
  <si>
    <t>Lože pod obrubníky, krajníky nebo obruby z dlažebních kostek z betonu prostého</t>
  </si>
  <si>
    <t>-780067172</t>
  </si>
  <si>
    <t>pod obrubníky a palisády (odhad)</t>
  </si>
  <si>
    <t>62</t>
  </si>
  <si>
    <t>919121132</t>
  </si>
  <si>
    <t>Těsnění spár zálivkou za studena pro komůrky š 20 mm hl 40 mm s těsnicím profilem</t>
  </si>
  <si>
    <t>-2084354223</t>
  </si>
  <si>
    <t>viz.příloha D.1.1.1., D.1.1.2.</t>
  </si>
  <si>
    <t>5+6,5+6,5</t>
  </si>
  <si>
    <t>63</t>
  </si>
  <si>
    <t>938908411</t>
  </si>
  <si>
    <t>Čištění vozovek splachováním vodou</t>
  </si>
  <si>
    <t>150756140</t>
  </si>
  <si>
    <t>64</t>
  </si>
  <si>
    <t>1208716105</t>
  </si>
  <si>
    <t>VDZ návrh, viz.příloha D.1.1.2</t>
  </si>
  <si>
    <t>(10,5*0,25)+(1*5)</t>
  </si>
  <si>
    <t>65</t>
  </si>
  <si>
    <t>966006132</t>
  </si>
  <si>
    <t>Odstranění značek dopravních nebo orientačních se sloupky s betonovými patkami</t>
  </si>
  <si>
    <t>1097543181</t>
  </si>
  <si>
    <t>SDZ rušení, viz.příloha D.1.1..2</t>
  </si>
  <si>
    <t>66</t>
  </si>
  <si>
    <t>966006211</t>
  </si>
  <si>
    <t>Odstranění svislých dopravních značek ze sloupů, sloupků nebo konzol</t>
  </si>
  <si>
    <t>1521110302</t>
  </si>
  <si>
    <t>SDZ rušené -dopravní značka A12b, viz. příloha D.1.1.2.</t>
  </si>
  <si>
    <t>67</t>
  </si>
  <si>
    <t>1975163309</t>
  </si>
  <si>
    <t>5*0,22</t>
  </si>
  <si>
    <t>68</t>
  </si>
  <si>
    <t>-1267435092</t>
  </si>
  <si>
    <t>(5*0,325)+(5*0,29)</t>
  </si>
  <si>
    <t>69</t>
  </si>
  <si>
    <t>-1040831271</t>
  </si>
  <si>
    <t>ýivice+příplatek za dalších 9 km</t>
  </si>
  <si>
    <t>1,1*9</t>
  </si>
  <si>
    <t>70</t>
  </si>
  <si>
    <t>-1339648744</t>
  </si>
  <si>
    <t>3,075*9</t>
  </si>
  <si>
    <t>71</t>
  </si>
  <si>
    <t>2108886824</t>
  </si>
  <si>
    <t>(1*0,004)+(1*0,082)</t>
  </si>
  <si>
    <t>72</t>
  </si>
  <si>
    <t>996679823</t>
  </si>
  <si>
    <t>vybourané hmoty+příplatek za dalších 9 km</t>
  </si>
  <si>
    <t>0,086*9</t>
  </si>
  <si>
    <t>73</t>
  </si>
  <si>
    <t>1274408362</t>
  </si>
  <si>
    <t>74</t>
  </si>
  <si>
    <t>616422476</t>
  </si>
  <si>
    <t>75</t>
  </si>
  <si>
    <t>-1206392244</t>
  </si>
  <si>
    <t>76</t>
  </si>
  <si>
    <t>-304330277</t>
  </si>
  <si>
    <t>(5*0,325)</t>
  </si>
  <si>
    <t>77</t>
  </si>
  <si>
    <t>649505589</t>
  </si>
  <si>
    <t>78</t>
  </si>
  <si>
    <t>-695913034</t>
  </si>
  <si>
    <t>(5*0,29)</t>
  </si>
  <si>
    <t>998</t>
  </si>
  <si>
    <t>Přesun hmot</t>
  </si>
  <si>
    <t>79</t>
  </si>
  <si>
    <t>998223011</t>
  </si>
  <si>
    <t>Přesun hmot pro pozemní komunikace s krytem dlážděným</t>
  </si>
  <si>
    <t>1449516917</t>
  </si>
  <si>
    <t>80</t>
  </si>
  <si>
    <t>998223091</t>
  </si>
  <si>
    <t>Příplatek k přesunu hmot pro pozemní komunikace s krytem dlážděným za zvětšený přesun do 1000 m</t>
  </si>
  <si>
    <t>-515792066</t>
  </si>
  <si>
    <t>PSV</t>
  </si>
  <si>
    <t>Práce a dodávky PSV</t>
  </si>
  <si>
    <t>711</t>
  </si>
  <si>
    <t>Izolace proti vodě, vlhkosti a plynům</t>
  </si>
  <si>
    <t>81</t>
  </si>
  <si>
    <t>711161212</t>
  </si>
  <si>
    <t>Izolace proti zemní vlhkosti nopovou fólií svislá, nopek v 8,0 mm, tl do 0,6 mm</t>
  </si>
  <si>
    <t>2080646157</t>
  </si>
  <si>
    <t>mezi chodníkem a stávající podezdívkoum viz.příloha D.1.1.3.</t>
  </si>
  <si>
    <t>B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</si>
  <si>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</si>
  <si>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</si>
  <si>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</si>
  <si>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</si>
  <si>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</si>
  <si>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</si>
  <si>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</si>
  <si>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</si>
  <si>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</si>
  <si>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</si>
  <si>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</si>
  <si>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</si>
  <si>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kpl.</t>
  </si>
  <si>
    <t>1024</t>
  </si>
  <si>
    <t>508129785</t>
  </si>
  <si>
    <t>012203000</t>
  </si>
  <si>
    <t>Geodetické práce při provádění stavby</t>
  </si>
  <si>
    <t>-666394270</t>
  </si>
  <si>
    <t>012303000</t>
  </si>
  <si>
    <t>Geodetické práce po výstavbě</t>
  </si>
  <si>
    <t>1846589371</t>
  </si>
  <si>
    <t>013254000</t>
  </si>
  <si>
    <t>Dokumentace skutečného provedení stavby</t>
  </si>
  <si>
    <t>71137824</t>
  </si>
  <si>
    <t>VRN3</t>
  </si>
  <si>
    <t>Zařízení staveniště</t>
  </si>
  <si>
    <t>030001000</t>
  </si>
  <si>
    <t>-1508611870</t>
  </si>
  <si>
    <t>stavební buňky, toiky, napojení na inž.sítě atd.</t>
  </si>
  <si>
    <t>034002000</t>
  </si>
  <si>
    <t>Zabezpečení staveniště</t>
  </si>
  <si>
    <t>-208831848</t>
  </si>
  <si>
    <t>zebezpečení staveniště v souladu s nařízením vlády 591/2006 Sb.</t>
  </si>
  <si>
    <t>VRN4</t>
  </si>
  <si>
    <t>Inženýrská činnost</t>
  </si>
  <si>
    <t>041203000</t>
  </si>
  <si>
    <t>Technický dozor investora</t>
  </si>
  <si>
    <t>-1636117174</t>
  </si>
  <si>
    <t>043134000</t>
  </si>
  <si>
    <t>Zkoušky zatěžovací</t>
  </si>
  <si>
    <t>-1717612595</t>
  </si>
  <si>
    <t>VRN7</t>
  </si>
  <si>
    <t>Provozní vlivy</t>
  </si>
  <si>
    <t>072002000</t>
  </si>
  <si>
    <t>Silniční provoz</t>
  </si>
  <si>
    <t>-288030790</t>
  </si>
  <si>
    <t>dopravní značení</t>
  </si>
  <si>
    <t>VRN9</t>
  </si>
  <si>
    <t>Ostatní náklady</t>
  </si>
  <si>
    <t>091003000</t>
  </si>
  <si>
    <t>Ostatní náklady bez rozlišení</t>
  </si>
  <si>
    <t>1593228603</t>
  </si>
  <si>
    <t>092002000</t>
  </si>
  <si>
    <t>Ostatní náklady související s provozem</t>
  </si>
  <si>
    <t>1739248561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</si>
</sst>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13/21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Místo pro přecházení přes silnici III/3211, Rychnov nad Kněžnou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Rychnov nad Kněžnou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VIAPROJEKT s.r.o. HK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B.Burešová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příprava území'!J32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'a - příprava území'!P124</f>
        <v>0</v>
      </c>
      <c r="AV96" s="138">
        <f>'a - příprava území'!J35</f>
        <v>0</v>
      </c>
      <c r="AW96" s="138">
        <f>'a - příprava území'!J36</f>
        <v>0</v>
      </c>
      <c r="AX96" s="138">
        <f>'a - příprava území'!J37</f>
        <v>0</v>
      </c>
      <c r="AY96" s="138">
        <f>'a - příprava území'!J38</f>
        <v>0</v>
      </c>
      <c r="AZ96" s="138">
        <f>'a - příprava území'!F35</f>
        <v>0</v>
      </c>
      <c r="BA96" s="138">
        <f>'a - příprava území'!F36</f>
        <v>0</v>
      </c>
      <c r="BB96" s="138">
        <f>'a - příprava území'!F37</f>
        <v>0</v>
      </c>
      <c r="BC96" s="138">
        <f>'a - příprava území'!F38</f>
        <v>0</v>
      </c>
      <c r="BD96" s="140">
        <f>'a - příprava území'!F39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'b - návrh'!J32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'b - návrh'!P129</f>
        <v>0</v>
      </c>
      <c r="AV97" s="138">
        <f>'b - návrh'!J35</f>
        <v>0</v>
      </c>
      <c r="AW97" s="138">
        <f>'b - návrh'!J36</f>
        <v>0</v>
      </c>
      <c r="AX97" s="138">
        <f>'b - návrh'!J37</f>
        <v>0</v>
      </c>
      <c r="AY97" s="138">
        <f>'b - návrh'!J38</f>
        <v>0</v>
      </c>
      <c r="AZ97" s="138">
        <f>'b - návrh'!F35</f>
        <v>0</v>
      </c>
      <c r="BA97" s="138">
        <f>'b - návrh'!F36</f>
        <v>0</v>
      </c>
      <c r="BB97" s="138">
        <f>'b - návrh'!F37</f>
        <v>0</v>
      </c>
      <c r="BC97" s="138">
        <f>'b - návrh'!F38</f>
        <v>0</v>
      </c>
      <c r="BD97" s="140">
        <f>'b - návrh'!F39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7" customFormat="1" ht="16.5" customHeight="1">
      <c r="A98" s="132" t="s">
        <v>86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'B - Vedlejší a ostatní ná...'!J30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82</v>
      </c>
      <c r="AR98" s="126"/>
      <c r="AS98" s="142">
        <v>0</v>
      </c>
      <c r="AT98" s="143">
        <f>ROUND(SUM(AV98:AW98),2)</f>
        <v>0</v>
      </c>
      <c r="AU98" s="144">
        <f>'B - Vedlejší a ostatní ná...'!P122</f>
        <v>0</v>
      </c>
      <c r="AV98" s="143">
        <f>'B - Vedlejší a ostatní ná...'!J33</f>
        <v>0</v>
      </c>
      <c r="AW98" s="143">
        <f>'B - Vedlejší a ostatní ná...'!J34</f>
        <v>0</v>
      </c>
      <c r="AX98" s="143">
        <f>'B - Vedlejší a ostatní ná...'!J35</f>
        <v>0</v>
      </c>
      <c r="AY98" s="143">
        <f>'B - Vedlejší a ostatní ná...'!J36</f>
        <v>0</v>
      </c>
      <c r="AZ98" s="143">
        <f>'B - Vedlejší a ostatní ná...'!F33</f>
        <v>0</v>
      </c>
      <c r="BA98" s="143">
        <f>'B - Vedlejší a ostatní ná...'!F34</f>
        <v>0</v>
      </c>
      <c r="BB98" s="143">
        <f>'B - Vedlejší a ostatní ná...'!F35</f>
        <v>0</v>
      </c>
      <c r="BC98" s="143">
        <f>'B - Vedlejší a ostatní ná...'!F36</f>
        <v>0</v>
      </c>
      <c r="BD98" s="145">
        <f>'B - Vedlejší a ostatní ná...'!F37</f>
        <v>0</v>
      </c>
      <c r="BE98" s="7"/>
      <c r="BT98" s="131" t="s">
        <v>83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1kuvH7FDwkIU8BiUGJ0fPdXeoElDxe5YLaz4enV77NqpadN5bBhul6HDUUPRQcfVzcyh1SRlYONtB1wphdnTNw==" hashValue="luBRxxoNx1kQRg51v7mQKRmM5VCLTNW6OaivEvQhMgh9u8pqZOdEsFUN/+6i+NtYDYcKGtk/sq2CL+Km2JsBNQ==" algorithmName="SHA-512" password="CC35"/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příprava území'!C2" display="/"/>
    <hyperlink ref="A97" location="'b - návrh'!C2" display="/"/>
    <hyperlink ref="A98" location="'B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Místo pro přecházení přes silnici III/3211, Rychnov nad Kněžnou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24. 9. 2021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ROUND((SUM(BE124:BE244)),  2)</f>
        <v>0</v>
      </c>
      <c r="G35" s="38"/>
      <c r="H35" s="38"/>
      <c r="I35" s="164">
        <v>0.20999999999999999</v>
      </c>
      <c r="J35" s="163">
        <f>ROUND(((SUM(BE124:BE244))*I35),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ROUND((SUM(BF124:BF244)),  2)</f>
        <v>0</v>
      </c>
      <c r="G36" s="38"/>
      <c r="H36" s="38"/>
      <c r="I36" s="164">
        <v>0.14999999999999999</v>
      </c>
      <c r="J36" s="163">
        <f>ROUND(((SUM(BF124:BF244))*I36),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ROUND((SUM(BG124:BG244)),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ROUND((SUM(BH124:BH244)),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ROUND((SUM(BI124:BI244)),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Místo pro přecházení přes silnici III/3211,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příprava území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24. 9. 2021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</v>
      </c>
      <c r="E101" s="196"/>
      <c r="F101" s="196"/>
      <c r="G101" s="196"/>
      <c r="H101" s="196"/>
      <c r="I101" s="196"/>
      <c r="J101" s="197">
        <f>J179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110</v>
      </c>
      <c r="E102" s="196"/>
      <c r="F102" s="196"/>
      <c r="G102" s="196"/>
      <c r="H102" s="196"/>
      <c r="I102" s="196"/>
      <c r="J102" s="197">
        <f>J192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Místo pro přecházení přes silnici III/3211, Rychnov nad Kněžnou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98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99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a - příprava území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>Rychnov nad Kněžnou</v>
      </c>
      <c r="G118" s="40"/>
      <c r="H118" s="40"/>
      <c r="I118" s="32" t="s">
        <v>22</v>
      </c>
      <c r="J118" s="79" t="str">
        <f>IF(J14="","",J14)</f>
        <v>24. 9. 2021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30</v>
      </c>
      <c r="J120" s="36" t="str">
        <f>E23</f>
        <v>VIAPROJEKT s.r.o. HK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IF(E20="","",E20)</f>
        <v>Vyplň údaj</v>
      </c>
      <c r="G121" s="40"/>
      <c r="H121" s="40"/>
      <c r="I121" s="32" t="s">
        <v>33</v>
      </c>
      <c r="J121" s="36" t="str">
        <f>E26</f>
        <v>B.Burešová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112</v>
      </c>
      <c r="D123" s="202" t="s">
        <v>61</v>
      </c>
      <c r="E123" s="202" t="s">
        <v>57</v>
      </c>
      <c r="F123" s="202" t="s">
        <v>58</v>
      </c>
      <c r="G123" s="202" t="s">
        <v>113</v>
      </c>
      <c r="H123" s="202" t="s">
        <v>114</v>
      </c>
      <c r="I123" s="202" t="s">
        <v>115</v>
      </c>
      <c r="J123" s="202" t="s">
        <v>104</v>
      </c>
      <c r="K123" s="203" t="s">
        <v>116</v>
      </c>
      <c r="L123" s="204"/>
      <c r="M123" s="100" t="s">
        <v>1</v>
      </c>
      <c r="N123" s="101" t="s">
        <v>40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0.00024000000000000001</v>
      </c>
      <c r="S124" s="104"/>
      <c r="T124" s="208">
        <f>T125</f>
        <v>19.840999999999998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106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124</v>
      </c>
      <c r="F125" s="213" t="s">
        <v>125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P126+P179+P192</f>
        <v>0</v>
      </c>
      <c r="Q125" s="218"/>
      <c r="R125" s="219">
        <f>R126+R179+R192</f>
        <v>0.00024000000000000001</v>
      </c>
      <c r="S125" s="218"/>
      <c r="T125" s="220">
        <f>T126+T179+T192</f>
        <v>19.840999999999998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75</v>
      </c>
      <c r="AU125" s="222" t="s">
        <v>76</v>
      </c>
      <c r="AY125" s="221" t="s">
        <v>126</v>
      </c>
      <c r="BK125" s="223">
        <f>BK126+BK179+BK192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83</v>
      </c>
      <c r="F126" s="224" t="s">
        <v>127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SUM(P127:P178)</f>
        <v>0</v>
      </c>
      <c r="Q126" s="218"/>
      <c r="R126" s="219">
        <f>SUM(R127:R178)</f>
        <v>0.00024000000000000001</v>
      </c>
      <c r="S126" s="218"/>
      <c r="T126" s="220">
        <f>SUM(T127:T178)</f>
        <v>19.840999999999998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83</v>
      </c>
      <c r="AY126" s="221" t="s">
        <v>126</v>
      </c>
      <c r="BK126" s="223">
        <f>SUM(BK127:BK178)</f>
        <v>0</v>
      </c>
    </row>
    <row r="127" s="2" customFormat="1" ht="21.75" customHeight="1">
      <c r="A127" s="38"/>
      <c r="B127" s="39"/>
      <c r="C127" s="226" t="s">
        <v>83</v>
      </c>
      <c r="D127" s="226" t="s">
        <v>128</v>
      </c>
      <c r="E127" s="227" t="s">
        <v>129</v>
      </c>
      <c r="F127" s="228" t="s">
        <v>130</v>
      </c>
      <c r="G127" s="229" t="s">
        <v>131</v>
      </c>
      <c r="H127" s="230">
        <v>14</v>
      </c>
      <c r="I127" s="231"/>
      <c r="J127" s="232">
        <f>ROUND(I127*H127,2)</f>
        <v>0</v>
      </c>
      <c r="K127" s="228" t="s">
        <v>132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0.255</v>
      </c>
      <c r="T127" s="236">
        <f>S127*H127</f>
        <v>3.5700000000000003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133</v>
      </c>
      <c r="AT127" s="237" t="s">
        <v>128</v>
      </c>
      <c r="AU127" s="237" t="s">
        <v>85</v>
      </c>
      <c r="AY127" s="17" t="s">
        <v>126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133</v>
      </c>
      <c r="BM127" s="237" t="s">
        <v>134</v>
      </c>
    </row>
    <row r="128" s="13" customFormat="1">
      <c r="A128" s="13"/>
      <c r="B128" s="239"/>
      <c r="C128" s="240"/>
      <c r="D128" s="241" t="s">
        <v>135</v>
      </c>
      <c r="E128" s="242" t="s">
        <v>1</v>
      </c>
      <c r="F128" s="243" t="s">
        <v>136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135</v>
      </c>
      <c r="AU128" s="249" t="s">
        <v>85</v>
      </c>
      <c r="AV128" s="13" t="s">
        <v>83</v>
      </c>
      <c r="AW128" s="13" t="s">
        <v>32</v>
      </c>
      <c r="AX128" s="13" t="s">
        <v>76</v>
      </c>
      <c r="AY128" s="249" t="s">
        <v>126</v>
      </c>
    </row>
    <row r="129" s="14" customFormat="1">
      <c r="A129" s="14"/>
      <c r="B129" s="250"/>
      <c r="C129" s="251"/>
      <c r="D129" s="241" t="s">
        <v>135</v>
      </c>
      <c r="E129" s="252" t="s">
        <v>1</v>
      </c>
      <c r="F129" s="253" t="s">
        <v>137</v>
      </c>
      <c r="G129" s="251"/>
      <c r="H129" s="254">
        <v>14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135</v>
      </c>
      <c r="AU129" s="260" t="s">
        <v>85</v>
      </c>
      <c r="AV129" s="14" t="s">
        <v>85</v>
      </c>
      <c r="AW129" s="14" t="s">
        <v>32</v>
      </c>
      <c r="AX129" s="14" t="s">
        <v>76</v>
      </c>
      <c r="AY129" s="260" t="s">
        <v>126</v>
      </c>
    </row>
    <row r="130" s="15" customFormat="1">
      <c r="A130" s="15"/>
      <c r="B130" s="261"/>
      <c r="C130" s="262"/>
      <c r="D130" s="241" t="s">
        <v>135</v>
      </c>
      <c r="E130" s="263" t="s">
        <v>1</v>
      </c>
      <c r="F130" s="264" t="s">
        <v>138</v>
      </c>
      <c r="G130" s="262"/>
      <c r="H130" s="265">
        <v>14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1" t="s">
        <v>135</v>
      </c>
      <c r="AU130" s="271" t="s">
        <v>85</v>
      </c>
      <c r="AV130" s="15" t="s">
        <v>133</v>
      </c>
      <c r="AW130" s="15" t="s">
        <v>32</v>
      </c>
      <c r="AX130" s="15" t="s">
        <v>83</v>
      </c>
      <c r="AY130" s="271" t="s">
        <v>126</v>
      </c>
    </row>
    <row r="131" s="2" customFormat="1" ht="21.75" customHeight="1">
      <c r="A131" s="38"/>
      <c r="B131" s="39"/>
      <c r="C131" s="226" t="s">
        <v>85</v>
      </c>
      <c r="D131" s="226" t="s">
        <v>128</v>
      </c>
      <c r="E131" s="227" t="s">
        <v>129</v>
      </c>
      <c r="F131" s="228" t="s">
        <v>130</v>
      </c>
      <c r="G131" s="229" t="s">
        <v>131</v>
      </c>
      <c r="H131" s="230">
        <v>14</v>
      </c>
      <c r="I131" s="231"/>
      <c r="J131" s="232">
        <f>ROUND(I131*H131,2)</f>
        <v>0</v>
      </c>
      <c r="K131" s="228" t="s">
        <v>132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0.255</v>
      </c>
      <c r="T131" s="236">
        <f>S131*H131</f>
        <v>3.5700000000000003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133</v>
      </c>
      <c r="AT131" s="237" t="s">
        <v>128</v>
      </c>
      <c r="AU131" s="237" t="s">
        <v>85</v>
      </c>
      <c r="AY131" s="17" t="s">
        <v>126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133</v>
      </c>
      <c r="BM131" s="237" t="s">
        <v>139</v>
      </c>
    </row>
    <row r="132" s="13" customFormat="1">
      <c r="A132" s="13"/>
      <c r="B132" s="239"/>
      <c r="C132" s="240"/>
      <c r="D132" s="241" t="s">
        <v>135</v>
      </c>
      <c r="E132" s="242" t="s">
        <v>1</v>
      </c>
      <c r="F132" s="243" t="s">
        <v>140</v>
      </c>
      <c r="G132" s="240"/>
      <c r="H132" s="242" t="s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135</v>
      </c>
      <c r="AU132" s="249" t="s">
        <v>85</v>
      </c>
      <c r="AV132" s="13" t="s">
        <v>83</v>
      </c>
      <c r="AW132" s="13" t="s">
        <v>32</v>
      </c>
      <c r="AX132" s="13" t="s">
        <v>76</v>
      </c>
      <c r="AY132" s="249" t="s">
        <v>126</v>
      </c>
    </row>
    <row r="133" s="14" customFormat="1">
      <c r="A133" s="14"/>
      <c r="B133" s="250"/>
      <c r="C133" s="251"/>
      <c r="D133" s="241" t="s">
        <v>135</v>
      </c>
      <c r="E133" s="252" t="s">
        <v>1</v>
      </c>
      <c r="F133" s="253" t="s">
        <v>137</v>
      </c>
      <c r="G133" s="251"/>
      <c r="H133" s="254">
        <v>14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135</v>
      </c>
      <c r="AU133" s="260" t="s">
        <v>85</v>
      </c>
      <c r="AV133" s="14" t="s">
        <v>85</v>
      </c>
      <c r="AW133" s="14" t="s">
        <v>32</v>
      </c>
      <c r="AX133" s="14" t="s">
        <v>76</v>
      </c>
      <c r="AY133" s="260" t="s">
        <v>126</v>
      </c>
    </row>
    <row r="134" s="15" customFormat="1">
      <c r="A134" s="15"/>
      <c r="B134" s="261"/>
      <c r="C134" s="262"/>
      <c r="D134" s="241" t="s">
        <v>135</v>
      </c>
      <c r="E134" s="263" t="s">
        <v>1</v>
      </c>
      <c r="F134" s="264" t="s">
        <v>138</v>
      </c>
      <c r="G134" s="262"/>
      <c r="H134" s="265">
        <v>14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1" t="s">
        <v>135</v>
      </c>
      <c r="AU134" s="271" t="s">
        <v>85</v>
      </c>
      <c r="AV134" s="15" t="s">
        <v>133</v>
      </c>
      <c r="AW134" s="15" t="s">
        <v>32</v>
      </c>
      <c r="AX134" s="15" t="s">
        <v>83</v>
      </c>
      <c r="AY134" s="271" t="s">
        <v>126</v>
      </c>
    </row>
    <row r="135" s="2" customFormat="1" ht="16.5" customHeight="1">
      <c r="A135" s="38"/>
      <c r="B135" s="39"/>
      <c r="C135" s="226" t="s">
        <v>141</v>
      </c>
      <c r="D135" s="226" t="s">
        <v>128</v>
      </c>
      <c r="E135" s="227" t="s">
        <v>142</v>
      </c>
      <c r="F135" s="228" t="s">
        <v>143</v>
      </c>
      <c r="G135" s="229" t="s">
        <v>131</v>
      </c>
      <c r="H135" s="230">
        <v>14</v>
      </c>
      <c r="I135" s="231"/>
      <c r="J135" s="232">
        <f>ROUND(I135*H135,2)</f>
        <v>0</v>
      </c>
      <c r="K135" s="228" t="s">
        <v>132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0.28999999999999998</v>
      </c>
      <c r="T135" s="236">
        <f>S135*H135</f>
        <v>4.0599999999999996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133</v>
      </c>
      <c r="AT135" s="237" t="s">
        <v>128</v>
      </c>
      <c r="AU135" s="237" t="s">
        <v>85</v>
      </c>
      <c r="AY135" s="17" t="s">
        <v>126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133</v>
      </c>
      <c r="BM135" s="237" t="s">
        <v>144</v>
      </c>
    </row>
    <row r="136" s="13" customFormat="1">
      <c r="A136" s="13"/>
      <c r="B136" s="239"/>
      <c r="C136" s="240"/>
      <c r="D136" s="241" t="s">
        <v>135</v>
      </c>
      <c r="E136" s="242" t="s">
        <v>1</v>
      </c>
      <c r="F136" s="243" t="s">
        <v>145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135</v>
      </c>
      <c r="AU136" s="249" t="s">
        <v>85</v>
      </c>
      <c r="AV136" s="13" t="s">
        <v>83</v>
      </c>
      <c r="AW136" s="13" t="s">
        <v>32</v>
      </c>
      <c r="AX136" s="13" t="s">
        <v>76</v>
      </c>
      <c r="AY136" s="249" t="s">
        <v>126</v>
      </c>
    </row>
    <row r="137" s="14" customFormat="1">
      <c r="A137" s="14"/>
      <c r="B137" s="250"/>
      <c r="C137" s="251"/>
      <c r="D137" s="241" t="s">
        <v>135</v>
      </c>
      <c r="E137" s="252" t="s">
        <v>1</v>
      </c>
      <c r="F137" s="253" t="s">
        <v>137</v>
      </c>
      <c r="G137" s="251"/>
      <c r="H137" s="254">
        <v>14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135</v>
      </c>
      <c r="AU137" s="260" t="s">
        <v>85</v>
      </c>
      <c r="AV137" s="14" t="s">
        <v>85</v>
      </c>
      <c r="AW137" s="14" t="s">
        <v>32</v>
      </c>
      <c r="AX137" s="14" t="s">
        <v>76</v>
      </c>
      <c r="AY137" s="260" t="s">
        <v>126</v>
      </c>
    </row>
    <row r="138" s="15" customFormat="1">
      <c r="A138" s="15"/>
      <c r="B138" s="261"/>
      <c r="C138" s="262"/>
      <c r="D138" s="241" t="s">
        <v>135</v>
      </c>
      <c r="E138" s="263" t="s">
        <v>1</v>
      </c>
      <c r="F138" s="264" t="s">
        <v>138</v>
      </c>
      <c r="G138" s="262"/>
      <c r="H138" s="265">
        <v>14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135</v>
      </c>
      <c r="AU138" s="271" t="s">
        <v>85</v>
      </c>
      <c r="AV138" s="15" t="s">
        <v>133</v>
      </c>
      <c r="AW138" s="15" t="s">
        <v>32</v>
      </c>
      <c r="AX138" s="15" t="s">
        <v>83</v>
      </c>
      <c r="AY138" s="271" t="s">
        <v>126</v>
      </c>
    </row>
    <row r="139" s="2" customFormat="1" ht="16.5" customHeight="1">
      <c r="A139" s="38"/>
      <c r="B139" s="39"/>
      <c r="C139" s="226" t="s">
        <v>133</v>
      </c>
      <c r="D139" s="226" t="s">
        <v>128</v>
      </c>
      <c r="E139" s="227" t="s">
        <v>142</v>
      </c>
      <c r="F139" s="228" t="s">
        <v>143</v>
      </c>
      <c r="G139" s="229" t="s">
        <v>131</v>
      </c>
      <c r="H139" s="230">
        <v>14</v>
      </c>
      <c r="I139" s="231"/>
      <c r="J139" s="232">
        <f>ROUND(I139*H139,2)</f>
        <v>0</v>
      </c>
      <c r="K139" s="228" t="s">
        <v>132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0.28999999999999998</v>
      </c>
      <c r="T139" s="236">
        <f>S139*H139</f>
        <v>4.0599999999999996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133</v>
      </c>
      <c r="AT139" s="237" t="s">
        <v>128</v>
      </c>
      <c r="AU139" s="237" t="s">
        <v>85</v>
      </c>
      <c r="AY139" s="17" t="s">
        <v>126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133</v>
      </c>
      <c r="BM139" s="237" t="s">
        <v>146</v>
      </c>
    </row>
    <row r="140" s="13" customFormat="1">
      <c r="A140" s="13"/>
      <c r="B140" s="239"/>
      <c r="C140" s="240"/>
      <c r="D140" s="241" t="s">
        <v>135</v>
      </c>
      <c r="E140" s="242" t="s">
        <v>1</v>
      </c>
      <c r="F140" s="243" t="s">
        <v>140</v>
      </c>
      <c r="G140" s="240"/>
      <c r="H140" s="242" t="s">
        <v>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135</v>
      </c>
      <c r="AU140" s="249" t="s">
        <v>85</v>
      </c>
      <c r="AV140" s="13" t="s">
        <v>83</v>
      </c>
      <c r="AW140" s="13" t="s">
        <v>32</v>
      </c>
      <c r="AX140" s="13" t="s">
        <v>76</v>
      </c>
      <c r="AY140" s="249" t="s">
        <v>126</v>
      </c>
    </row>
    <row r="141" s="14" customFormat="1">
      <c r="A141" s="14"/>
      <c r="B141" s="250"/>
      <c r="C141" s="251"/>
      <c r="D141" s="241" t="s">
        <v>135</v>
      </c>
      <c r="E141" s="252" t="s">
        <v>1</v>
      </c>
      <c r="F141" s="253" t="s">
        <v>137</v>
      </c>
      <c r="G141" s="251"/>
      <c r="H141" s="254">
        <v>14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135</v>
      </c>
      <c r="AU141" s="260" t="s">
        <v>85</v>
      </c>
      <c r="AV141" s="14" t="s">
        <v>85</v>
      </c>
      <c r="AW141" s="14" t="s">
        <v>32</v>
      </c>
      <c r="AX141" s="14" t="s">
        <v>76</v>
      </c>
      <c r="AY141" s="260" t="s">
        <v>126</v>
      </c>
    </row>
    <row r="142" s="15" customFormat="1">
      <c r="A142" s="15"/>
      <c r="B142" s="261"/>
      <c r="C142" s="262"/>
      <c r="D142" s="241" t="s">
        <v>135</v>
      </c>
      <c r="E142" s="263" t="s">
        <v>1</v>
      </c>
      <c r="F142" s="264" t="s">
        <v>138</v>
      </c>
      <c r="G142" s="262"/>
      <c r="H142" s="265">
        <v>14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135</v>
      </c>
      <c r="AU142" s="271" t="s">
        <v>85</v>
      </c>
      <c r="AV142" s="15" t="s">
        <v>133</v>
      </c>
      <c r="AW142" s="15" t="s">
        <v>32</v>
      </c>
      <c r="AX142" s="15" t="s">
        <v>83</v>
      </c>
      <c r="AY142" s="271" t="s">
        <v>126</v>
      </c>
    </row>
    <row r="143" s="2" customFormat="1" ht="16.5" customHeight="1">
      <c r="A143" s="38"/>
      <c r="B143" s="39"/>
      <c r="C143" s="226" t="s">
        <v>147</v>
      </c>
      <c r="D143" s="226" t="s">
        <v>128</v>
      </c>
      <c r="E143" s="227" t="s">
        <v>142</v>
      </c>
      <c r="F143" s="228" t="s">
        <v>143</v>
      </c>
      <c r="G143" s="229" t="s">
        <v>131</v>
      </c>
      <c r="H143" s="230">
        <v>3</v>
      </c>
      <c r="I143" s="231"/>
      <c r="J143" s="232">
        <f>ROUND(I143*H143,2)</f>
        <v>0</v>
      </c>
      <c r="K143" s="228" t="s">
        <v>132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0.28999999999999998</v>
      </c>
      <c r="T143" s="236">
        <f>S143*H143</f>
        <v>0.86999999999999988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133</v>
      </c>
      <c r="AT143" s="237" t="s">
        <v>128</v>
      </c>
      <c r="AU143" s="237" t="s">
        <v>85</v>
      </c>
      <c r="AY143" s="17" t="s">
        <v>126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133</v>
      </c>
      <c r="BM143" s="237" t="s">
        <v>148</v>
      </c>
    </row>
    <row r="144" s="13" customFormat="1">
      <c r="A144" s="13"/>
      <c r="B144" s="239"/>
      <c r="C144" s="240"/>
      <c r="D144" s="241" t="s">
        <v>135</v>
      </c>
      <c r="E144" s="242" t="s">
        <v>1</v>
      </c>
      <c r="F144" s="243" t="s">
        <v>149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135</v>
      </c>
      <c r="AU144" s="249" t="s">
        <v>85</v>
      </c>
      <c r="AV144" s="13" t="s">
        <v>83</v>
      </c>
      <c r="AW144" s="13" t="s">
        <v>32</v>
      </c>
      <c r="AX144" s="13" t="s">
        <v>76</v>
      </c>
      <c r="AY144" s="249" t="s">
        <v>126</v>
      </c>
    </row>
    <row r="145" s="14" customFormat="1">
      <c r="A145" s="14"/>
      <c r="B145" s="250"/>
      <c r="C145" s="251"/>
      <c r="D145" s="241" t="s">
        <v>135</v>
      </c>
      <c r="E145" s="252" t="s">
        <v>1</v>
      </c>
      <c r="F145" s="253" t="s">
        <v>141</v>
      </c>
      <c r="G145" s="251"/>
      <c r="H145" s="254">
        <v>3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135</v>
      </c>
      <c r="AU145" s="260" t="s">
        <v>85</v>
      </c>
      <c r="AV145" s="14" t="s">
        <v>85</v>
      </c>
      <c r="AW145" s="14" t="s">
        <v>32</v>
      </c>
      <c r="AX145" s="14" t="s">
        <v>76</v>
      </c>
      <c r="AY145" s="260" t="s">
        <v>126</v>
      </c>
    </row>
    <row r="146" s="15" customFormat="1">
      <c r="A146" s="15"/>
      <c r="B146" s="261"/>
      <c r="C146" s="262"/>
      <c r="D146" s="241" t="s">
        <v>135</v>
      </c>
      <c r="E146" s="263" t="s">
        <v>1</v>
      </c>
      <c r="F146" s="264" t="s">
        <v>138</v>
      </c>
      <c r="G146" s="262"/>
      <c r="H146" s="265">
        <v>3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135</v>
      </c>
      <c r="AU146" s="271" t="s">
        <v>85</v>
      </c>
      <c r="AV146" s="15" t="s">
        <v>133</v>
      </c>
      <c r="AW146" s="15" t="s">
        <v>32</v>
      </c>
      <c r="AX146" s="15" t="s">
        <v>83</v>
      </c>
      <c r="AY146" s="271" t="s">
        <v>126</v>
      </c>
    </row>
    <row r="147" s="2" customFormat="1" ht="16.5" customHeight="1">
      <c r="A147" s="38"/>
      <c r="B147" s="39"/>
      <c r="C147" s="226" t="s">
        <v>150</v>
      </c>
      <c r="D147" s="226" t="s">
        <v>128</v>
      </c>
      <c r="E147" s="227" t="s">
        <v>151</v>
      </c>
      <c r="F147" s="228" t="s">
        <v>152</v>
      </c>
      <c r="G147" s="229" t="s">
        <v>131</v>
      </c>
      <c r="H147" s="230">
        <v>3</v>
      </c>
      <c r="I147" s="231"/>
      <c r="J147" s="232">
        <f>ROUND(I147*H147,2)</f>
        <v>0</v>
      </c>
      <c r="K147" s="228" t="s">
        <v>132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0.32500000000000001</v>
      </c>
      <c r="T147" s="236">
        <f>S147*H147</f>
        <v>0.97500000000000009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133</v>
      </c>
      <c r="AT147" s="237" t="s">
        <v>128</v>
      </c>
      <c r="AU147" s="237" t="s">
        <v>85</v>
      </c>
      <c r="AY147" s="17" t="s">
        <v>126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133</v>
      </c>
      <c r="BM147" s="237" t="s">
        <v>153</v>
      </c>
    </row>
    <row r="148" s="13" customFormat="1">
      <c r="A148" s="13"/>
      <c r="B148" s="239"/>
      <c r="C148" s="240"/>
      <c r="D148" s="241" t="s">
        <v>135</v>
      </c>
      <c r="E148" s="242" t="s">
        <v>1</v>
      </c>
      <c r="F148" s="243" t="s">
        <v>154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135</v>
      </c>
      <c r="AU148" s="249" t="s">
        <v>85</v>
      </c>
      <c r="AV148" s="13" t="s">
        <v>83</v>
      </c>
      <c r="AW148" s="13" t="s">
        <v>32</v>
      </c>
      <c r="AX148" s="13" t="s">
        <v>76</v>
      </c>
      <c r="AY148" s="249" t="s">
        <v>126</v>
      </c>
    </row>
    <row r="149" s="14" customFormat="1">
      <c r="A149" s="14"/>
      <c r="B149" s="250"/>
      <c r="C149" s="251"/>
      <c r="D149" s="241" t="s">
        <v>135</v>
      </c>
      <c r="E149" s="252" t="s">
        <v>1</v>
      </c>
      <c r="F149" s="253" t="s">
        <v>141</v>
      </c>
      <c r="G149" s="251"/>
      <c r="H149" s="254">
        <v>3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135</v>
      </c>
      <c r="AU149" s="260" t="s">
        <v>85</v>
      </c>
      <c r="AV149" s="14" t="s">
        <v>85</v>
      </c>
      <c r="AW149" s="14" t="s">
        <v>32</v>
      </c>
      <c r="AX149" s="14" t="s">
        <v>76</v>
      </c>
      <c r="AY149" s="260" t="s">
        <v>126</v>
      </c>
    </row>
    <row r="150" s="15" customFormat="1">
      <c r="A150" s="15"/>
      <c r="B150" s="261"/>
      <c r="C150" s="262"/>
      <c r="D150" s="241" t="s">
        <v>135</v>
      </c>
      <c r="E150" s="263" t="s">
        <v>1</v>
      </c>
      <c r="F150" s="264" t="s">
        <v>138</v>
      </c>
      <c r="G150" s="262"/>
      <c r="H150" s="265">
        <v>3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1" t="s">
        <v>135</v>
      </c>
      <c r="AU150" s="271" t="s">
        <v>85</v>
      </c>
      <c r="AV150" s="15" t="s">
        <v>133</v>
      </c>
      <c r="AW150" s="15" t="s">
        <v>32</v>
      </c>
      <c r="AX150" s="15" t="s">
        <v>83</v>
      </c>
      <c r="AY150" s="271" t="s">
        <v>126</v>
      </c>
    </row>
    <row r="151" s="2" customFormat="1" ht="16.5" customHeight="1">
      <c r="A151" s="38"/>
      <c r="B151" s="39"/>
      <c r="C151" s="226" t="s">
        <v>155</v>
      </c>
      <c r="D151" s="226" t="s">
        <v>128</v>
      </c>
      <c r="E151" s="227" t="s">
        <v>156</v>
      </c>
      <c r="F151" s="228" t="s">
        <v>157</v>
      </c>
      <c r="G151" s="229" t="s">
        <v>131</v>
      </c>
      <c r="H151" s="230">
        <v>3</v>
      </c>
      <c r="I151" s="231"/>
      <c r="J151" s="232">
        <f>ROUND(I151*H151,2)</f>
        <v>0</v>
      </c>
      <c r="K151" s="228" t="s">
        <v>132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0.22</v>
      </c>
      <c r="T151" s="236">
        <f>S151*H151</f>
        <v>0.66000000000000003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133</v>
      </c>
      <c r="AT151" s="237" t="s">
        <v>128</v>
      </c>
      <c r="AU151" s="237" t="s">
        <v>85</v>
      </c>
      <c r="AY151" s="17" t="s">
        <v>126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133</v>
      </c>
      <c r="BM151" s="237" t="s">
        <v>158</v>
      </c>
    </row>
    <row r="152" s="13" customFormat="1">
      <c r="A152" s="13"/>
      <c r="B152" s="239"/>
      <c r="C152" s="240"/>
      <c r="D152" s="241" t="s">
        <v>135</v>
      </c>
      <c r="E152" s="242" t="s">
        <v>1</v>
      </c>
      <c r="F152" s="243" t="s">
        <v>159</v>
      </c>
      <c r="G152" s="240"/>
      <c r="H152" s="242" t="s">
        <v>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135</v>
      </c>
      <c r="AU152" s="249" t="s">
        <v>85</v>
      </c>
      <c r="AV152" s="13" t="s">
        <v>83</v>
      </c>
      <c r="AW152" s="13" t="s">
        <v>32</v>
      </c>
      <c r="AX152" s="13" t="s">
        <v>76</v>
      </c>
      <c r="AY152" s="249" t="s">
        <v>126</v>
      </c>
    </row>
    <row r="153" s="14" customFormat="1">
      <c r="A153" s="14"/>
      <c r="B153" s="250"/>
      <c r="C153" s="251"/>
      <c r="D153" s="241" t="s">
        <v>135</v>
      </c>
      <c r="E153" s="252" t="s">
        <v>1</v>
      </c>
      <c r="F153" s="253" t="s">
        <v>141</v>
      </c>
      <c r="G153" s="251"/>
      <c r="H153" s="254">
        <v>3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135</v>
      </c>
      <c r="AU153" s="260" t="s">
        <v>85</v>
      </c>
      <c r="AV153" s="14" t="s">
        <v>85</v>
      </c>
      <c r="AW153" s="14" t="s">
        <v>32</v>
      </c>
      <c r="AX153" s="14" t="s">
        <v>76</v>
      </c>
      <c r="AY153" s="260" t="s">
        <v>126</v>
      </c>
    </row>
    <row r="154" s="15" customFormat="1">
      <c r="A154" s="15"/>
      <c r="B154" s="261"/>
      <c r="C154" s="262"/>
      <c r="D154" s="241" t="s">
        <v>135</v>
      </c>
      <c r="E154" s="263" t="s">
        <v>1</v>
      </c>
      <c r="F154" s="264" t="s">
        <v>138</v>
      </c>
      <c r="G154" s="262"/>
      <c r="H154" s="265">
        <v>3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135</v>
      </c>
      <c r="AU154" s="271" t="s">
        <v>85</v>
      </c>
      <c r="AV154" s="15" t="s">
        <v>133</v>
      </c>
      <c r="AW154" s="15" t="s">
        <v>32</v>
      </c>
      <c r="AX154" s="15" t="s">
        <v>83</v>
      </c>
      <c r="AY154" s="271" t="s">
        <v>126</v>
      </c>
    </row>
    <row r="155" s="2" customFormat="1" ht="16.5" customHeight="1">
      <c r="A155" s="38"/>
      <c r="B155" s="39"/>
      <c r="C155" s="226" t="s">
        <v>160</v>
      </c>
      <c r="D155" s="226" t="s">
        <v>128</v>
      </c>
      <c r="E155" s="227" t="s">
        <v>161</v>
      </c>
      <c r="F155" s="228" t="s">
        <v>162</v>
      </c>
      <c r="G155" s="229" t="s">
        <v>131</v>
      </c>
      <c r="H155" s="230">
        <v>8</v>
      </c>
      <c r="I155" s="231"/>
      <c r="J155" s="232">
        <f>ROUND(I155*H155,2)</f>
        <v>0</v>
      </c>
      <c r="K155" s="228" t="s">
        <v>132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3.0000000000000001E-05</v>
      </c>
      <c r="R155" s="235">
        <f>Q155*H155</f>
        <v>0.00024000000000000001</v>
      </c>
      <c r="S155" s="235">
        <v>0.091999999999999998</v>
      </c>
      <c r="T155" s="236">
        <f>S155*H155</f>
        <v>0.73599999999999999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133</v>
      </c>
      <c r="AT155" s="237" t="s">
        <v>128</v>
      </c>
      <c r="AU155" s="237" t="s">
        <v>85</v>
      </c>
      <c r="AY155" s="17" t="s">
        <v>126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133</v>
      </c>
      <c r="BM155" s="237" t="s">
        <v>163</v>
      </c>
    </row>
    <row r="156" s="13" customFormat="1">
      <c r="A156" s="13"/>
      <c r="B156" s="239"/>
      <c r="C156" s="240"/>
      <c r="D156" s="241" t="s">
        <v>135</v>
      </c>
      <c r="E156" s="242" t="s">
        <v>1</v>
      </c>
      <c r="F156" s="243" t="s">
        <v>164</v>
      </c>
      <c r="G156" s="240"/>
      <c r="H156" s="242" t="s">
        <v>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135</v>
      </c>
      <c r="AU156" s="249" t="s">
        <v>85</v>
      </c>
      <c r="AV156" s="13" t="s">
        <v>83</v>
      </c>
      <c r="AW156" s="13" t="s">
        <v>32</v>
      </c>
      <c r="AX156" s="13" t="s">
        <v>76</v>
      </c>
      <c r="AY156" s="249" t="s">
        <v>126</v>
      </c>
    </row>
    <row r="157" s="14" customFormat="1">
      <c r="A157" s="14"/>
      <c r="B157" s="250"/>
      <c r="C157" s="251"/>
      <c r="D157" s="241" t="s">
        <v>135</v>
      </c>
      <c r="E157" s="252" t="s">
        <v>1</v>
      </c>
      <c r="F157" s="253" t="s">
        <v>165</v>
      </c>
      <c r="G157" s="251"/>
      <c r="H157" s="254">
        <v>8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135</v>
      </c>
      <c r="AU157" s="260" t="s">
        <v>85</v>
      </c>
      <c r="AV157" s="14" t="s">
        <v>85</v>
      </c>
      <c r="AW157" s="14" t="s">
        <v>32</v>
      </c>
      <c r="AX157" s="14" t="s">
        <v>76</v>
      </c>
      <c r="AY157" s="260" t="s">
        <v>126</v>
      </c>
    </row>
    <row r="158" s="15" customFormat="1">
      <c r="A158" s="15"/>
      <c r="B158" s="261"/>
      <c r="C158" s="262"/>
      <c r="D158" s="241" t="s">
        <v>135</v>
      </c>
      <c r="E158" s="263" t="s">
        <v>1</v>
      </c>
      <c r="F158" s="264" t="s">
        <v>138</v>
      </c>
      <c r="G158" s="262"/>
      <c r="H158" s="265">
        <v>8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1" t="s">
        <v>135</v>
      </c>
      <c r="AU158" s="271" t="s">
        <v>85</v>
      </c>
      <c r="AV158" s="15" t="s">
        <v>133</v>
      </c>
      <c r="AW158" s="15" t="s">
        <v>32</v>
      </c>
      <c r="AX158" s="15" t="s">
        <v>83</v>
      </c>
      <c r="AY158" s="271" t="s">
        <v>126</v>
      </c>
    </row>
    <row r="159" s="2" customFormat="1" ht="16.5" customHeight="1">
      <c r="A159" s="38"/>
      <c r="B159" s="39"/>
      <c r="C159" s="226" t="s">
        <v>166</v>
      </c>
      <c r="D159" s="226" t="s">
        <v>128</v>
      </c>
      <c r="E159" s="227" t="s">
        <v>167</v>
      </c>
      <c r="F159" s="228" t="s">
        <v>168</v>
      </c>
      <c r="G159" s="229" t="s">
        <v>169</v>
      </c>
      <c r="H159" s="230">
        <v>4</v>
      </c>
      <c r="I159" s="231"/>
      <c r="J159" s="232">
        <f>ROUND(I159*H159,2)</f>
        <v>0</v>
      </c>
      <c r="K159" s="228" t="s">
        <v>132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0.20499999999999999</v>
      </c>
      <c r="T159" s="236">
        <f>S159*H159</f>
        <v>0.81999999999999995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133</v>
      </c>
      <c r="AT159" s="237" t="s">
        <v>128</v>
      </c>
      <c r="AU159" s="237" t="s">
        <v>85</v>
      </c>
      <c r="AY159" s="17" t="s">
        <v>126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133</v>
      </c>
      <c r="BM159" s="237" t="s">
        <v>170</v>
      </c>
    </row>
    <row r="160" s="13" customFormat="1">
      <c r="A160" s="13"/>
      <c r="B160" s="239"/>
      <c r="C160" s="240"/>
      <c r="D160" s="241" t="s">
        <v>135</v>
      </c>
      <c r="E160" s="242" t="s">
        <v>1</v>
      </c>
      <c r="F160" s="243" t="s">
        <v>171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135</v>
      </c>
      <c r="AU160" s="249" t="s">
        <v>85</v>
      </c>
      <c r="AV160" s="13" t="s">
        <v>83</v>
      </c>
      <c r="AW160" s="13" t="s">
        <v>32</v>
      </c>
      <c r="AX160" s="13" t="s">
        <v>76</v>
      </c>
      <c r="AY160" s="249" t="s">
        <v>126</v>
      </c>
    </row>
    <row r="161" s="14" customFormat="1">
      <c r="A161" s="14"/>
      <c r="B161" s="250"/>
      <c r="C161" s="251"/>
      <c r="D161" s="241" t="s">
        <v>135</v>
      </c>
      <c r="E161" s="252" t="s">
        <v>1</v>
      </c>
      <c r="F161" s="253" t="s">
        <v>133</v>
      </c>
      <c r="G161" s="251"/>
      <c r="H161" s="254">
        <v>4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135</v>
      </c>
      <c r="AU161" s="260" t="s">
        <v>85</v>
      </c>
      <c r="AV161" s="14" t="s">
        <v>85</v>
      </c>
      <c r="AW161" s="14" t="s">
        <v>32</v>
      </c>
      <c r="AX161" s="14" t="s">
        <v>76</v>
      </c>
      <c r="AY161" s="260" t="s">
        <v>126</v>
      </c>
    </row>
    <row r="162" s="15" customFormat="1">
      <c r="A162" s="15"/>
      <c r="B162" s="261"/>
      <c r="C162" s="262"/>
      <c r="D162" s="241" t="s">
        <v>135</v>
      </c>
      <c r="E162" s="263" t="s">
        <v>1</v>
      </c>
      <c r="F162" s="264" t="s">
        <v>138</v>
      </c>
      <c r="G162" s="262"/>
      <c r="H162" s="265">
        <v>4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1" t="s">
        <v>135</v>
      </c>
      <c r="AU162" s="271" t="s">
        <v>85</v>
      </c>
      <c r="AV162" s="15" t="s">
        <v>133</v>
      </c>
      <c r="AW162" s="15" t="s">
        <v>32</v>
      </c>
      <c r="AX162" s="15" t="s">
        <v>83</v>
      </c>
      <c r="AY162" s="271" t="s">
        <v>126</v>
      </c>
    </row>
    <row r="163" s="2" customFormat="1" ht="16.5" customHeight="1">
      <c r="A163" s="38"/>
      <c r="B163" s="39"/>
      <c r="C163" s="226" t="s">
        <v>172</v>
      </c>
      <c r="D163" s="226" t="s">
        <v>128</v>
      </c>
      <c r="E163" s="227" t="s">
        <v>173</v>
      </c>
      <c r="F163" s="228" t="s">
        <v>174</v>
      </c>
      <c r="G163" s="229" t="s">
        <v>169</v>
      </c>
      <c r="H163" s="230">
        <v>13</v>
      </c>
      <c r="I163" s="231"/>
      <c r="J163" s="232">
        <f>ROUND(I163*H163,2)</f>
        <v>0</v>
      </c>
      <c r="K163" s="228" t="s">
        <v>132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0.040000000000000001</v>
      </c>
      <c r="T163" s="236">
        <f>S163*H163</f>
        <v>0.52000000000000002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133</v>
      </c>
      <c r="AT163" s="237" t="s">
        <v>128</v>
      </c>
      <c r="AU163" s="237" t="s">
        <v>85</v>
      </c>
      <c r="AY163" s="17" t="s">
        <v>126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133</v>
      </c>
      <c r="BM163" s="237" t="s">
        <v>175</v>
      </c>
    </row>
    <row r="164" s="13" customFormat="1">
      <c r="A164" s="13"/>
      <c r="B164" s="239"/>
      <c r="C164" s="240"/>
      <c r="D164" s="241" t="s">
        <v>135</v>
      </c>
      <c r="E164" s="242" t="s">
        <v>1</v>
      </c>
      <c r="F164" s="243" t="s">
        <v>176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135</v>
      </c>
      <c r="AU164" s="249" t="s">
        <v>85</v>
      </c>
      <c r="AV164" s="13" t="s">
        <v>83</v>
      </c>
      <c r="AW164" s="13" t="s">
        <v>32</v>
      </c>
      <c r="AX164" s="13" t="s">
        <v>76</v>
      </c>
      <c r="AY164" s="249" t="s">
        <v>126</v>
      </c>
    </row>
    <row r="165" s="14" customFormat="1">
      <c r="A165" s="14"/>
      <c r="B165" s="250"/>
      <c r="C165" s="251"/>
      <c r="D165" s="241" t="s">
        <v>135</v>
      </c>
      <c r="E165" s="252" t="s">
        <v>1</v>
      </c>
      <c r="F165" s="253" t="s">
        <v>177</v>
      </c>
      <c r="G165" s="251"/>
      <c r="H165" s="254">
        <v>13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135</v>
      </c>
      <c r="AU165" s="260" t="s">
        <v>85</v>
      </c>
      <c r="AV165" s="14" t="s">
        <v>85</v>
      </c>
      <c r="AW165" s="14" t="s">
        <v>32</v>
      </c>
      <c r="AX165" s="14" t="s">
        <v>76</v>
      </c>
      <c r="AY165" s="260" t="s">
        <v>126</v>
      </c>
    </row>
    <row r="166" s="15" customFormat="1">
      <c r="A166" s="15"/>
      <c r="B166" s="261"/>
      <c r="C166" s="262"/>
      <c r="D166" s="241" t="s">
        <v>135</v>
      </c>
      <c r="E166" s="263" t="s">
        <v>1</v>
      </c>
      <c r="F166" s="264" t="s">
        <v>138</v>
      </c>
      <c r="G166" s="262"/>
      <c r="H166" s="265">
        <v>13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135</v>
      </c>
      <c r="AU166" s="271" t="s">
        <v>85</v>
      </c>
      <c r="AV166" s="15" t="s">
        <v>133</v>
      </c>
      <c r="AW166" s="15" t="s">
        <v>32</v>
      </c>
      <c r="AX166" s="15" t="s">
        <v>83</v>
      </c>
      <c r="AY166" s="271" t="s">
        <v>126</v>
      </c>
    </row>
    <row r="167" s="2" customFormat="1" ht="16.5" customHeight="1">
      <c r="A167" s="38"/>
      <c r="B167" s="39"/>
      <c r="C167" s="226" t="s">
        <v>178</v>
      </c>
      <c r="D167" s="226" t="s">
        <v>128</v>
      </c>
      <c r="E167" s="227" t="s">
        <v>179</v>
      </c>
      <c r="F167" s="228" t="s">
        <v>180</v>
      </c>
      <c r="G167" s="229" t="s">
        <v>131</v>
      </c>
      <c r="H167" s="230">
        <v>100</v>
      </c>
      <c r="I167" s="231"/>
      <c r="J167" s="232">
        <f>ROUND(I167*H167,2)</f>
        <v>0</v>
      </c>
      <c r="K167" s="228" t="s">
        <v>132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133</v>
      </c>
      <c r="AT167" s="237" t="s">
        <v>128</v>
      </c>
      <c r="AU167" s="237" t="s">
        <v>85</v>
      </c>
      <c r="AY167" s="17" t="s">
        <v>126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133</v>
      </c>
      <c r="BM167" s="237" t="s">
        <v>181</v>
      </c>
    </row>
    <row r="168" s="13" customFormat="1">
      <c r="A168" s="13"/>
      <c r="B168" s="239"/>
      <c r="C168" s="240"/>
      <c r="D168" s="241" t="s">
        <v>135</v>
      </c>
      <c r="E168" s="242" t="s">
        <v>1</v>
      </c>
      <c r="F168" s="243" t="s">
        <v>182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135</v>
      </c>
      <c r="AU168" s="249" t="s">
        <v>85</v>
      </c>
      <c r="AV168" s="13" t="s">
        <v>83</v>
      </c>
      <c r="AW168" s="13" t="s">
        <v>32</v>
      </c>
      <c r="AX168" s="13" t="s">
        <v>76</v>
      </c>
      <c r="AY168" s="249" t="s">
        <v>126</v>
      </c>
    </row>
    <row r="169" s="14" customFormat="1">
      <c r="A169" s="14"/>
      <c r="B169" s="250"/>
      <c r="C169" s="251"/>
      <c r="D169" s="241" t="s">
        <v>135</v>
      </c>
      <c r="E169" s="252" t="s">
        <v>1</v>
      </c>
      <c r="F169" s="253" t="s">
        <v>183</v>
      </c>
      <c r="G169" s="251"/>
      <c r="H169" s="254">
        <v>100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135</v>
      </c>
      <c r="AU169" s="260" t="s">
        <v>85</v>
      </c>
      <c r="AV169" s="14" t="s">
        <v>85</v>
      </c>
      <c r="AW169" s="14" t="s">
        <v>32</v>
      </c>
      <c r="AX169" s="14" t="s">
        <v>76</v>
      </c>
      <c r="AY169" s="260" t="s">
        <v>126</v>
      </c>
    </row>
    <row r="170" s="15" customFormat="1">
      <c r="A170" s="15"/>
      <c r="B170" s="261"/>
      <c r="C170" s="262"/>
      <c r="D170" s="241" t="s">
        <v>135</v>
      </c>
      <c r="E170" s="263" t="s">
        <v>1</v>
      </c>
      <c r="F170" s="264" t="s">
        <v>138</v>
      </c>
      <c r="G170" s="262"/>
      <c r="H170" s="265">
        <v>100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1" t="s">
        <v>135</v>
      </c>
      <c r="AU170" s="271" t="s">
        <v>85</v>
      </c>
      <c r="AV170" s="15" t="s">
        <v>133</v>
      </c>
      <c r="AW170" s="15" t="s">
        <v>32</v>
      </c>
      <c r="AX170" s="15" t="s">
        <v>83</v>
      </c>
      <c r="AY170" s="271" t="s">
        <v>126</v>
      </c>
    </row>
    <row r="171" s="2" customFormat="1" ht="16.5" customHeight="1">
      <c r="A171" s="38"/>
      <c r="B171" s="39"/>
      <c r="C171" s="226" t="s">
        <v>184</v>
      </c>
      <c r="D171" s="226" t="s">
        <v>128</v>
      </c>
      <c r="E171" s="227" t="s">
        <v>185</v>
      </c>
      <c r="F171" s="228" t="s">
        <v>186</v>
      </c>
      <c r="G171" s="229" t="s">
        <v>187</v>
      </c>
      <c r="H171" s="230">
        <v>10</v>
      </c>
      <c r="I171" s="231"/>
      <c r="J171" s="232">
        <f>ROUND(I171*H171,2)</f>
        <v>0</v>
      </c>
      <c r="K171" s="228" t="s">
        <v>132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133</v>
      </c>
      <c r="AT171" s="237" t="s">
        <v>128</v>
      </c>
      <c r="AU171" s="237" t="s">
        <v>85</v>
      </c>
      <c r="AY171" s="17" t="s">
        <v>126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133</v>
      </c>
      <c r="BM171" s="237" t="s">
        <v>188</v>
      </c>
    </row>
    <row r="172" s="13" customFormat="1">
      <c r="A172" s="13"/>
      <c r="B172" s="239"/>
      <c r="C172" s="240"/>
      <c r="D172" s="241" t="s">
        <v>135</v>
      </c>
      <c r="E172" s="242" t="s">
        <v>1</v>
      </c>
      <c r="F172" s="243" t="s">
        <v>189</v>
      </c>
      <c r="G172" s="240"/>
      <c r="H172" s="242" t="s">
        <v>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135</v>
      </c>
      <c r="AU172" s="249" t="s">
        <v>85</v>
      </c>
      <c r="AV172" s="13" t="s">
        <v>83</v>
      </c>
      <c r="AW172" s="13" t="s">
        <v>32</v>
      </c>
      <c r="AX172" s="13" t="s">
        <v>76</v>
      </c>
      <c r="AY172" s="249" t="s">
        <v>126</v>
      </c>
    </row>
    <row r="173" s="14" customFormat="1">
      <c r="A173" s="14"/>
      <c r="B173" s="250"/>
      <c r="C173" s="251"/>
      <c r="D173" s="241" t="s">
        <v>135</v>
      </c>
      <c r="E173" s="252" t="s">
        <v>1</v>
      </c>
      <c r="F173" s="253" t="s">
        <v>190</v>
      </c>
      <c r="G173" s="251"/>
      <c r="H173" s="254">
        <v>10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135</v>
      </c>
      <c r="AU173" s="260" t="s">
        <v>85</v>
      </c>
      <c r="AV173" s="14" t="s">
        <v>85</v>
      </c>
      <c r="AW173" s="14" t="s">
        <v>32</v>
      </c>
      <c r="AX173" s="14" t="s">
        <v>76</v>
      </c>
      <c r="AY173" s="260" t="s">
        <v>126</v>
      </c>
    </row>
    <row r="174" s="15" customFormat="1">
      <c r="A174" s="15"/>
      <c r="B174" s="261"/>
      <c r="C174" s="262"/>
      <c r="D174" s="241" t="s">
        <v>135</v>
      </c>
      <c r="E174" s="263" t="s">
        <v>1</v>
      </c>
      <c r="F174" s="264" t="s">
        <v>138</v>
      </c>
      <c r="G174" s="262"/>
      <c r="H174" s="265">
        <v>10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135</v>
      </c>
      <c r="AU174" s="271" t="s">
        <v>85</v>
      </c>
      <c r="AV174" s="15" t="s">
        <v>133</v>
      </c>
      <c r="AW174" s="15" t="s">
        <v>32</v>
      </c>
      <c r="AX174" s="15" t="s">
        <v>83</v>
      </c>
      <c r="AY174" s="271" t="s">
        <v>126</v>
      </c>
    </row>
    <row r="175" s="2" customFormat="1" ht="16.5" customHeight="1">
      <c r="A175" s="38"/>
      <c r="B175" s="39"/>
      <c r="C175" s="226" t="s">
        <v>177</v>
      </c>
      <c r="D175" s="226" t="s">
        <v>128</v>
      </c>
      <c r="E175" s="227" t="s">
        <v>191</v>
      </c>
      <c r="F175" s="228" t="s">
        <v>192</v>
      </c>
      <c r="G175" s="229" t="s">
        <v>187</v>
      </c>
      <c r="H175" s="230">
        <v>10</v>
      </c>
      <c r="I175" s="231"/>
      <c r="J175" s="232">
        <f>ROUND(I175*H175,2)</f>
        <v>0</v>
      </c>
      <c r="K175" s="228" t="s">
        <v>132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133</v>
      </c>
      <c r="AT175" s="237" t="s">
        <v>128</v>
      </c>
      <c r="AU175" s="237" t="s">
        <v>85</v>
      </c>
      <c r="AY175" s="17" t="s">
        <v>126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133</v>
      </c>
      <c r="BM175" s="237" t="s">
        <v>193</v>
      </c>
    </row>
    <row r="176" s="13" customFormat="1">
      <c r="A176" s="13"/>
      <c r="B176" s="239"/>
      <c r="C176" s="240"/>
      <c r="D176" s="241" t="s">
        <v>135</v>
      </c>
      <c r="E176" s="242" t="s">
        <v>1</v>
      </c>
      <c r="F176" s="243" t="s">
        <v>194</v>
      </c>
      <c r="G176" s="240"/>
      <c r="H176" s="242" t="s">
        <v>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135</v>
      </c>
      <c r="AU176" s="249" t="s">
        <v>85</v>
      </c>
      <c r="AV176" s="13" t="s">
        <v>83</v>
      </c>
      <c r="AW176" s="13" t="s">
        <v>32</v>
      </c>
      <c r="AX176" s="13" t="s">
        <v>76</v>
      </c>
      <c r="AY176" s="249" t="s">
        <v>126</v>
      </c>
    </row>
    <row r="177" s="14" customFormat="1">
      <c r="A177" s="14"/>
      <c r="B177" s="250"/>
      <c r="C177" s="251"/>
      <c r="D177" s="241" t="s">
        <v>135</v>
      </c>
      <c r="E177" s="252" t="s">
        <v>1</v>
      </c>
      <c r="F177" s="253" t="s">
        <v>190</v>
      </c>
      <c r="G177" s="251"/>
      <c r="H177" s="254">
        <v>10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135</v>
      </c>
      <c r="AU177" s="260" t="s">
        <v>85</v>
      </c>
      <c r="AV177" s="14" t="s">
        <v>85</v>
      </c>
      <c r="AW177" s="14" t="s">
        <v>32</v>
      </c>
      <c r="AX177" s="14" t="s">
        <v>76</v>
      </c>
      <c r="AY177" s="260" t="s">
        <v>126</v>
      </c>
    </row>
    <row r="178" s="15" customFormat="1">
      <c r="A178" s="15"/>
      <c r="B178" s="261"/>
      <c r="C178" s="262"/>
      <c r="D178" s="241" t="s">
        <v>135</v>
      </c>
      <c r="E178" s="263" t="s">
        <v>1</v>
      </c>
      <c r="F178" s="264" t="s">
        <v>138</v>
      </c>
      <c r="G178" s="262"/>
      <c r="H178" s="265">
        <v>10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1" t="s">
        <v>135</v>
      </c>
      <c r="AU178" s="271" t="s">
        <v>85</v>
      </c>
      <c r="AV178" s="15" t="s">
        <v>133</v>
      </c>
      <c r="AW178" s="15" t="s">
        <v>32</v>
      </c>
      <c r="AX178" s="15" t="s">
        <v>83</v>
      </c>
      <c r="AY178" s="271" t="s">
        <v>126</v>
      </c>
    </row>
    <row r="179" s="12" customFormat="1" ht="22.8" customHeight="1">
      <c r="A179" s="12"/>
      <c r="B179" s="210"/>
      <c r="C179" s="211"/>
      <c r="D179" s="212" t="s">
        <v>75</v>
      </c>
      <c r="E179" s="224" t="s">
        <v>166</v>
      </c>
      <c r="F179" s="224" t="s">
        <v>195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SUM(P180:P191)</f>
        <v>0</v>
      </c>
      <c r="Q179" s="218"/>
      <c r="R179" s="219">
        <f>SUM(R180:R191)</f>
        <v>0</v>
      </c>
      <c r="S179" s="218"/>
      <c r="T179" s="220">
        <f>SUM(T180:T191)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83</v>
      </c>
      <c r="AT179" s="222" t="s">
        <v>75</v>
      </c>
      <c r="AU179" s="222" t="s">
        <v>83</v>
      </c>
      <c r="AY179" s="221" t="s">
        <v>126</v>
      </c>
      <c r="BK179" s="223">
        <f>SUM(BK180:BK191)</f>
        <v>0</v>
      </c>
    </row>
    <row r="180" s="2" customFormat="1" ht="16.5" customHeight="1">
      <c r="A180" s="38"/>
      <c r="B180" s="39"/>
      <c r="C180" s="226" t="s">
        <v>137</v>
      </c>
      <c r="D180" s="226" t="s">
        <v>128</v>
      </c>
      <c r="E180" s="227" t="s">
        <v>196</v>
      </c>
      <c r="F180" s="228" t="s">
        <v>197</v>
      </c>
      <c r="G180" s="229" t="s">
        <v>169</v>
      </c>
      <c r="H180" s="230">
        <v>19</v>
      </c>
      <c r="I180" s="231"/>
      <c r="J180" s="232">
        <f>ROUND(I180*H180,2)</f>
        <v>0</v>
      </c>
      <c r="K180" s="228" t="s">
        <v>132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133</v>
      </c>
      <c r="AT180" s="237" t="s">
        <v>128</v>
      </c>
      <c r="AU180" s="237" t="s">
        <v>85</v>
      </c>
      <c r="AY180" s="17" t="s">
        <v>126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133</v>
      </c>
      <c r="BM180" s="237" t="s">
        <v>198</v>
      </c>
    </row>
    <row r="181" s="13" customFormat="1">
      <c r="A181" s="13"/>
      <c r="B181" s="239"/>
      <c r="C181" s="240"/>
      <c r="D181" s="241" t="s">
        <v>135</v>
      </c>
      <c r="E181" s="242" t="s">
        <v>1</v>
      </c>
      <c r="F181" s="243" t="s">
        <v>199</v>
      </c>
      <c r="G181" s="240"/>
      <c r="H181" s="242" t="s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135</v>
      </c>
      <c r="AU181" s="249" t="s">
        <v>85</v>
      </c>
      <c r="AV181" s="13" t="s">
        <v>83</v>
      </c>
      <c r="AW181" s="13" t="s">
        <v>32</v>
      </c>
      <c r="AX181" s="13" t="s">
        <v>76</v>
      </c>
      <c r="AY181" s="249" t="s">
        <v>126</v>
      </c>
    </row>
    <row r="182" s="14" customFormat="1">
      <c r="A182" s="14"/>
      <c r="B182" s="250"/>
      <c r="C182" s="251"/>
      <c r="D182" s="241" t="s">
        <v>135</v>
      </c>
      <c r="E182" s="252" t="s">
        <v>1</v>
      </c>
      <c r="F182" s="253" t="s">
        <v>200</v>
      </c>
      <c r="G182" s="251"/>
      <c r="H182" s="254">
        <v>19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135</v>
      </c>
      <c r="AU182" s="260" t="s">
        <v>85</v>
      </c>
      <c r="AV182" s="14" t="s">
        <v>85</v>
      </c>
      <c r="AW182" s="14" t="s">
        <v>32</v>
      </c>
      <c r="AX182" s="14" t="s">
        <v>76</v>
      </c>
      <c r="AY182" s="260" t="s">
        <v>126</v>
      </c>
    </row>
    <row r="183" s="15" customFormat="1">
      <c r="A183" s="15"/>
      <c r="B183" s="261"/>
      <c r="C183" s="262"/>
      <c r="D183" s="241" t="s">
        <v>135</v>
      </c>
      <c r="E183" s="263" t="s">
        <v>1</v>
      </c>
      <c r="F183" s="264" t="s">
        <v>138</v>
      </c>
      <c r="G183" s="262"/>
      <c r="H183" s="265">
        <v>19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1" t="s">
        <v>135</v>
      </c>
      <c r="AU183" s="271" t="s">
        <v>85</v>
      </c>
      <c r="AV183" s="15" t="s">
        <v>133</v>
      </c>
      <c r="AW183" s="15" t="s">
        <v>32</v>
      </c>
      <c r="AX183" s="15" t="s">
        <v>83</v>
      </c>
      <c r="AY183" s="271" t="s">
        <v>126</v>
      </c>
    </row>
    <row r="184" s="2" customFormat="1" ht="16.5" customHeight="1">
      <c r="A184" s="38"/>
      <c r="B184" s="39"/>
      <c r="C184" s="226" t="s">
        <v>8</v>
      </c>
      <c r="D184" s="226" t="s">
        <v>128</v>
      </c>
      <c r="E184" s="227" t="s">
        <v>201</v>
      </c>
      <c r="F184" s="228" t="s">
        <v>202</v>
      </c>
      <c r="G184" s="229" t="s">
        <v>169</v>
      </c>
      <c r="H184" s="230">
        <v>19</v>
      </c>
      <c r="I184" s="231"/>
      <c r="J184" s="232">
        <f>ROUND(I184*H184,2)</f>
        <v>0</v>
      </c>
      <c r="K184" s="228" t="s">
        <v>132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133</v>
      </c>
      <c r="AT184" s="237" t="s">
        <v>128</v>
      </c>
      <c r="AU184" s="237" t="s">
        <v>85</v>
      </c>
      <c r="AY184" s="17" t="s">
        <v>126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133</v>
      </c>
      <c r="BM184" s="237" t="s">
        <v>203</v>
      </c>
    </row>
    <row r="185" s="13" customFormat="1">
      <c r="A185" s="13"/>
      <c r="B185" s="239"/>
      <c r="C185" s="240"/>
      <c r="D185" s="241" t="s">
        <v>135</v>
      </c>
      <c r="E185" s="242" t="s">
        <v>1</v>
      </c>
      <c r="F185" s="243" t="s">
        <v>199</v>
      </c>
      <c r="G185" s="240"/>
      <c r="H185" s="242" t="s">
        <v>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135</v>
      </c>
      <c r="AU185" s="249" t="s">
        <v>85</v>
      </c>
      <c r="AV185" s="13" t="s">
        <v>83</v>
      </c>
      <c r="AW185" s="13" t="s">
        <v>32</v>
      </c>
      <c r="AX185" s="13" t="s">
        <v>76</v>
      </c>
      <c r="AY185" s="249" t="s">
        <v>126</v>
      </c>
    </row>
    <row r="186" s="14" customFormat="1">
      <c r="A186" s="14"/>
      <c r="B186" s="250"/>
      <c r="C186" s="251"/>
      <c r="D186" s="241" t="s">
        <v>135</v>
      </c>
      <c r="E186" s="252" t="s">
        <v>1</v>
      </c>
      <c r="F186" s="253" t="s">
        <v>200</v>
      </c>
      <c r="G186" s="251"/>
      <c r="H186" s="254">
        <v>19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135</v>
      </c>
      <c r="AU186" s="260" t="s">
        <v>85</v>
      </c>
      <c r="AV186" s="14" t="s">
        <v>85</v>
      </c>
      <c r="AW186" s="14" t="s">
        <v>32</v>
      </c>
      <c r="AX186" s="14" t="s">
        <v>76</v>
      </c>
      <c r="AY186" s="260" t="s">
        <v>126</v>
      </c>
    </row>
    <row r="187" s="15" customFormat="1">
      <c r="A187" s="15"/>
      <c r="B187" s="261"/>
      <c r="C187" s="262"/>
      <c r="D187" s="241" t="s">
        <v>135</v>
      </c>
      <c r="E187" s="263" t="s">
        <v>1</v>
      </c>
      <c r="F187" s="264" t="s">
        <v>138</v>
      </c>
      <c r="G187" s="262"/>
      <c r="H187" s="265">
        <v>19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135</v>
      </c>
      <c r="AU187" s="271" t="s">
        <v>85</v>
      </c>
      <c r="AV187" s="15" t="s">
        <v>133</v>
      </c>
      <c r="AW187" s="15" t="s">
        <v>32</v>
      </c>
      <c r="AX187" s="15" t="s">
        <v>83</v>
      </c>
      <c r="AY187" s="271" t="s">
        <v>126</v>
      </c>
    </row>
    <row r="188" s="2" customFormat="1" ht="16.5" customHeight="1">
      <c r="A188" s="38"/>
      <c r="B188" s="39"/>
      <c r="C188" s="226" t="s">
        <v>204</v>
      </c>
      <c r="D188" s="226" t="s">
        <v>128</v>
      </c>
      <c r="E188" s="227" t="s">
        <v>205</v>
      </c>
      <c r="F188" s="228" t="s">
        <v>206</v>
      </c>
      <c r="G188" s="229" t="s">
        <v>207</v>
      </c>
      <c r="H188" s="230">
        <v>8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133</v>
      </c>
      <c r="AT188" s="237" t="s">
        <v>128</v>
      </c>
      <c r="AU188" s="237" t="s">
        <v>85</v>
      </c>
      <c r="AY188" s="17" t="s">
        <v>126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133</v>
      </c>
      <c r="BM188" s="237" t="s">
        <v>208</v>
      </c>
    </row>
    <row r="189" s="13" customFormat="1">
      <c r="A189" s="13"/>
      <c r="B189" s="239"/>
      <c r="C189" s="240"/>
      <c r="D189" s="241" t="s">
        <v>135</v>
      </c>
      <c r="E189" s="242" t="s">
        <v>1</v>
      </c>
      <c r="F189" s="243" t="s">
        <v>209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135</v>
      </c>
      <c r="AU189" s="249" t="s">
        <v>85</v>
      </c>
      <c r="AV189" s="13" t="s">
        <v>83</v>
      </c>
      <c r="AW189" s="13" t="s">
        <v>32</v>
      </c>
      <c r="AX189" s="13" t="s">
        <v>76</v>
      </c>
      <c r="AY189" s="249" t="s">
        <v>126</v>
      </c>
    </row>
    <row r="190" s="14" customFormat="1">
      <c r="A190" s="14"/>
      <c r="B190" s="250"/>
      <c r="C190" s="251"/>
      <c r="D190" s="241" t="s">
        <v>135</v>
      </c>
      <c r="E190" s="252" t="s">
        <v>1</v>
      </c>
      <c r="F190" s="253" t="s">
        <v>160</v>
      </c>
      <c r="G190" s="251"/>
      <c r="H190" s="254">
        <v>8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135</v>
      </c>
      <c r="AU190" s="260" t="s">
        <v>85</v>
      </c>
      <c r="AV190" s="14" t="s">
        <v>85</v>
      </c>
      <c r="AW190" s="14" t="s">
        <v>32</v>
      </c>
      <c r="AX190" s="14" t="s">
        <v>76</v>
      </c>
      <c r="AY190" s="260" t="s">
        <v>126</v>
      </c>
    </row>
    <row r="191" s="15" customFormat="1">
      <c r="A191" s="15"/>
      <c r="B191" s="261"/>
      <c r="C191" s="262"/>
      <c r="D191" s="241" t="s">
        <v>135</v>
      </c>
      <c r="E191" s="263" t="s">
        <v>1</v>
      </c>
      <c r="F191" s="264" t="s">
        <v>138</v>
      </c>
      <c r="G191" s="262"/>
      <c r="H191" s="265">
        <v>8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1" t="s">
        <v>135</v>
      </c>
      <c r="AU191" s="271" t="s">
        <v>85</v>
      </c>
      <c r="AV191" s="15" t="s">
        <v>133</v>
      </c>
      <c r="AW191" s="15" t="s">
        <v>32</v>
      </c>
      <c r="AX191" s="15" t="s">
        <v>83</v>
      </c>
      <c r="AY191" s="271" t="s">
        <v>126</v>
      </c>
    </row>
    <row r="192" s="12" customFormat="1" ht="22.8" customHeight="1">
      <c r="A192" s="12"/>
      <c r="B192" s="210"/>
      <c r="C192" s="211"/>
      <c r="D192" s="212" t="s">
        <v>75</v>
      </c>
      <c r="E192" s="224" t="s">
        <v>210</v>
      </c>
      <c r="F192" s="224" t="s">
        <v>211</v>
      </c>
      <c r="G192" s="211"/>
      <c r="H192" s="211"/>
      <c r="I192" s="214"/>
      <c r="J192" s="225">
        <f>BK192</f>
        <v>0</v>
      </c>
      <c r="K192" s="211"/>
      <c r="L192" s="216"/>
      <c r="M192" s="217"/>
      <c r="N192" s="218"/>
      <c r="O192" s="218"/>
      <c r="P192" s="219">
        <f>SUM(P193:P244)</f>
        <v>0</v>
      </c>
      <c r="Q192" s="218"/>
      <c r="R192" s="219">
        <f>SUM(R193:R244)</f>
        <v>0</v>
      </c>
      <c r="S192" s="218"/>
      <c r="T192" s="220">
        <f>SUM(T193:T244)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1" t="s">
        <v>83</v>
      </c>
      <c r="AT192" s="222" t="s">
        <v>75</v>
      </c>
      <c r="AU192" s="222" t="s">
        <v>83</v>
      </c>
      <c r="AY192" s="221" t="s">
        <v>126</v>
      </c>
      <c r="BK192" s="223">
        <f>SUM(BK193:BK244)</f>
        <v>0</v>
      </c>
    </row>
    <row r="193" s="2" customFormat="1" ht="16.5" customHeight="1">
      <c r="A193" s="38"/>
      <c r="B193" s="39"/>
      <c r="C193" s="226" t="s">
        <v>212</v>
      </c>
      <c r="D193" s="226" t="s">
        <v>128</v>
      </c>
      <c r="E193" s="227" t="s">
        <v>213</v>
      </c>
      <c r="F193" s="228" t="s">
        <v>214</v>
      </c>
      <c r="G193" s="229" t="s">
        <v>215</v>
      </c>
      <c r="H193" s="230">
        <v>1.3959999999999999</v>
      </c>
      <c r="I193" s="231"/>
      <c r="J193" s="232">
        <f>ROUND(I193*H193,2)</f>
        <v>0</v>
      </c>
      <c r="K193" s="228" t="s">
        <v>132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133</v>
      </c>
      <c r="AT193" s="237" t="s">
        <v>128</v>
      </c>
      <c r="AU193" s="237" t="s">
        <v>85</v>
      </c>
      <c r="AY193" s="17" t="s">
        <v>126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133</v>
      </c>
      <c r="BM193" s="237" t="s">
        <v>216</v>
      </c>
    </row>
    <row r="194" s="13" customFormat="1">
      <c r="A194" s="13"/>
      <c r="B194" s="239"/>
      <c r="C194" s="240"/>
      <c r="D194" s="241" t="s">
        <v>135</v>
      </c>
      <c r="E194" s="242" t="s">
        <v>1</v>
      </c>
      <c r="F194" s="243" t="s">
        <v>217</v>
      </c>
      <c r="G194" s="240"/>
      <c r="H194" s="242" t="s">
        <v>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135</v>
      </c>
      <c r="AU194" s="249" t="s">
        <v>85</v>
      </c>
      <c r="AV194" s="13" t="s">
        <v>83</v>
      </c>
      <c r="AW194" s="13" t="s">
        <v>32</v>
      </c>
      <c r="AX194" s="13" t="s">
        <v>76</v>
      </c>
      <c r="AY194" s="249" t="s">
        <v>126</v>
      </c>
    </row>
    <row r="195" s="14" customFormat="1">
      <c r="A195" s="14"/>
      <c r="B195" s="250"/>
      <c r="C195" s="251"/>
      <c r="D195" s="241" t="s">
        <v>135</v>
      </c>
      <c r="E195" s="252" t="s">
        <v>1</v>
      </c>
      <c r="F195" s="253" t="s">
        <v>218</v>
      </c>
      <c r="G195" s="251"/>
      <c r="H195" s="254">
        <v>1.3959999999999999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135</v>
      </c>
      <c r="AU195" s="260" t="s">
        <v>85</v>
      </c>
      <c r="AV195" s="14" t="s">
        <v>85</v>
      </c>
      <c r="AW195" s="14" t="s">
        <v>32</v>
      </c>
      <c r="AX195" s="14" t="s">
        <v>76</v>
      </c>
      <c r="AY195" s="260" t="s">
        <v>126</v>
      </c>
    </row>
    <row r="196" s="15" customFormat="1">
      <c r="A196" s="15"/>
      <c r="B196" s="261"/>
      <c r="C196" s="262"/>
      <c r="D196" s="241" t="s">
        <v>135</v>
      </c>
      <c r="E196" s="263" t="s">
        <v>1</v>
      </c>
      <c r="F196" s="264" t="s">
        <v>138</v>
      </c>
      <c r="G196" s="262"/>
      <c r="H196" s="265">
        <v>1.3959999999999999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1" t="s">
        <v>135</v>
      </c>
      <c r="AU196" s="271" t="s">
        <v>85</v>
      </c>
      <c r="AV196" s="15" t="s">
        <v>133</v>
      </c>
      <c r="AW196" s="15" t="s">
        <v>32</v>
      </c>
      <c r="AX196" s="15" t="s">
        <v>83</v>
      </c>
      <c r="AY196" s="271" t="s">
        <v>126</v>
      </c>
    </row>
    <row r="197" s="2" customFormat="1" ht="16.5" customHeight="1">
      <c r="A197" s="38"/>
      <c r="B197" s="39"/>
      <c r="C197" s="226" t="s">
        <v>219</v>
      </c>
      <c r="D197" s="226" t="s">
        <v>128</v>
      </c>
      <c r="E197" s="227" t="s">
        <v>213</v>
      </c>
      <c r="F197" s="228" t="s">
        <v>214</v>
      </c>
      <c r="G197" s="229" t="s">
        <v>215</v>
      </c>
      <c r="H197" s="230">
        <v>9.9649999999999999</v>
      </c>
      <c r="I197" s="231"/>
      <c r="J197" s="232">
        <f>ROUND(I197*H197,2)</f>
        <v>0</v>
      </c>
      <c r="K197" s="228" t="s">
        <v>132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133</v>
      </c>
      <c r="AT197" s="237" t="s">
        <v>128</v>
      </c>
      <c r="AU197" s="237" t="s">
        <v>85</v>
      </c>
      <c r="AY197" s="17" t="s">
        <v>126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133</v>
      </c>
      <c r="BM197" s="237" t="s">
        <v>220</v>
      </c>
    </row>
    <row r="198" s="13" customFormat="1">
      <c r="A198" s="13"/>
      <c r="B198" s="239"/>
      <c r="C198" s="240"/>
      <c r="D198" s="241" t="s">
        <v>135</v>
      </c>
      <c r="E198" s="242" t="s">
        <v>1</v>
      </c>
      <c r="F198" s="243" t="s">
        <v>221</v>
      </c>
      <c r="G198" s="240"/>
      <c r="H198" s="242" t="s">
        <v>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135</v>
      </c>
      <c r="AU198" s="249" t="s">
        <v>85</v>
      </c>
      <c r="AV198" s="13" t="s">
        <v>83</v>
      </c>
      <c r="AW198" s="13" t="s">
        <v>32</v>
      </c>
      <c r="AX198" s="13" t="s">
        <v>76</v>
      </c>
      <c r="AY198" s="249" t="s">
        <v>126</v>
      </c>
    </row>
    <row r="199" s="14" customFormat="1">
      <c r="A199" s="14"/>
      <c r="B199" s="250"/>
      <c r="C199" s="251"/>
      <c r="D199" s="241" t="s">
        <v>135</v>
      </c>
      <c r="E199" s="252" t="s">
        <v>1</v>
      </c>
      <c r="F199" s="253" t="s">
        <v>222</v>
      </c>
      <c r="G199" s="251"/>
      <c r="H199" s="254">
        <v>9.9649999999999999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135</v>
      </c>
      <c r="AU199" s="260" t="s">
        <v>85</v>
      </c>
      <c r="AV199" s="14" t="s">
        <v>85</v>
      </c>
      <c r="AW199" s="14" t="s">
        <v>32</v>
      </c>
      <c r="AX199" s="14" t="s">
        <v>76</v>
      </c>
      <c r="AY199" s="260" t="s">
        <v>126</v>
      </c>
    </row>
    <row r="200" s="15" customFormat="1">
      <c r="A200" s="15"/>
      <c r="B200" s="261"/>
      <c r="C200" s="262"/>
      <c r="D200" s="241" t="s">
        <v>135</v>
      </c>
      <c r="E200" s="263" t="s">
        <v>1</v>
      </c>
      <c r="F200" s="264" t="s">
        <v>138</v>
      </c>
      <c r="G200" s="262"/>
      <c r="H200" s="265">
        <v>9.9649999999999999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1" t="s">
        <v>135</v>
      </c>
      <c r="AU200" s="271" t="s">
        <v>85</v>
      </c>
      <c r="AV200" s="15" t="s">
        <v>133</v>
      </c>
      <c r="AW200" s="15" t="s">
        <v>32</v>
      </c>
      <c r="AX200" s="15" t="s">
        <v>83</v>
      </c>
      <c r="AY200" s="271" t="s">
        <v>126</v>
      </c>
    </row>
    <row r="201" s="2" customFormat="1" ht="16.5" customHeight="1">
      <c r="A201" s="38"/>
      <c r="B201" s="39"/>
      <c r="C201" s="226" t="s">
        <v>223</v>
      </c>
      <c r="D201" s="226" t="s">
        <v>128</v>
      </c>
      <c r="E201" s="227" t="s">
        <v>224</v>
      </c>
      <c r="F201" s="228" t="s">
        <v>225</v>
      </c>
      <c r="G201" s="229" t="s">
        <v>215</v>
      </c>
      <c r="H201" s="230">
        <v>12.564</v>
      </c>
      <c r="I201" s="231"/>
      <c r="J201" s="232">
        <f>ROUND(I201*H201,2)</f>
        <v>0</v>
      </c>
      <c r="K201" s="228" t="s">
        <v>132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133</v>
      </c>
      <c r="AT201" s="237" t="s">
        <v>128</v>
      </c>
      <c r="AU201" s="237" t="s">
        <v>85</v>
      </c>
      <c r="AY201" s="17" t="s">
        <v>126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133</v>
      </c>
      <c r="BM201" s="237" t="s">
        <v>226</v>
      </c>
    </row>
    <row r="202" s="13" customFormat="1">
      <c r="A202" s="13"/>
      <c r="B202" s="239"/>
      <c r="C202" s="240"/>
      <c r="D202" s="241" t="s">
        <v>135</v>
      </c>
      <c r="E202" s="242" t="s">
        <v>1</v>
      </c>
      <c r="F202" s="243" t="s">
        <v>227</v>
      </c>
      <c r="G202" s="240"/>
      <c r="H202" s="242" t="s">
        <v>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135</v>
      </c>
      <c r="AU202" s="249" t="s">
        <v>85</v>
      </c>
      <c r="AV202" s="13" t="s">
        <v>83</v>
      </c>
      <c r="AW202" s="13" t="s">
        <v>32</v>
      </c>
      <c r="AX202" s="13" t="s">
        <v>76</v>
      </c>
      <c r="AY202" s="249" t="s">
        <v>126</v>
      </c>
    </row>
    <row r="203" s="14" customFormat="1">
      <c r="A203" s="14"/>
      <c r="B203" s="250"/>
      <c r="C203" s="251"/>
      <c r="D203" s="241" t="s">
        <v>135</v>
      </c>
      <c r="E203" s="252" t="s">
        <v>1</v>
      </c>
      <c r="F203" s="253" t="s">
        <v>228</v>
      </c>
      <c r="G203" s="251"/>
      <c r="H203" s="254">
        <v>12.564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0" t="s">
        <v>135</v>
      </c>
      <c r="AU203" s="260" t="s">
        <v>85</v>
      </c>
      <c r="AV203" s="14" t="s">
        <v>85</v>
      </c>
      <c r="AW203" s="14" t="s">
        <v>32</v>
      </c>
      <c r="AX203" s="14" t="s">
        <v>76</v>
      </c>
      <c r="AY203" s="260" t="s">
        <v>126</v>
      </c>
    </row>
    <row r="204" s="15" customFormat="1">
      <c r="A204" s="15"/>
      <c r="B204" s="261"/>
      <c r="C204" s="262"/>
      <c r="D204" s="241" t="s">
        <v>135</v>
      </c>
      <c r="E204" s="263" t="s">
        <v>1</v>
      </c>
      <c r="F204" s="264" t="s">
        <v>138</v>
      </c>
      <c r="G204" s="262"/>
      <c r="H204" s="265">
        <v>12.564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1" t="s">
        <v>135</v>
      </c>
      <c r="AU204" s="271" t="s">
        <v>85</v>
      </c>
      <c r="AV204" s="15" t="s">
        <v>133</v>
      </c>
      <c r="AW204" s="15" t="s">
        <v>32</v>
      </c>
      <c r="AX204" s="15" t="s">
        <v>83</v>
      </c>
      <c r="AY204" s="271" t="s">
        <v>126</v>
      </c>
    </row>
    <row r="205" s="2" customFormat="1" ht="16.5" customHeight="1">
      <c r="A205" s="38"/>
      <c r="B205" s="39"/>
      <c r="C205" s="226" t="s">
        <v>229</v>
      </c>
      <c r="D205" s="226" t="s">
        <v>128</v>
      </c>
      <c r="E205" s="227" t="s">
        <v>224</v>
      </c>
      <c r="F205" s="228" t="s">
        <v>225</v>
      </c>
      <c r="G205" s="229" t="s">
        <v>215</v>
      </c>
      <c r="H205" s="230">
        <v>89.685000000000002</v>
      </c>
      <c r="I205" s="231"/>
      <c r="J205" s="232">
        <f>ROUND(I205*H205,2)</f>
        <v>0</v>
      </c>
      <c r="K205" s="228" t="s">
        <v>132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133</v>
      </c>
      <c r="AT205" s="237" t="s">
        <v>128</v>
      </c>
      <c r="AU205" s="237" t="s">
        <v>85</v>
      </c>
      <c r="AY205" s="17" t="s">
        <v>126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133</v>
      </c>
      <c r="BM205" s="237" t="s">
        <v>230</v>
      </c>
    </row>
    <row r="206" s="13" customFormat="1">
      <c r="A206" s="13"/>
      <c r="B206" s="239"/>
      <c r="C206" s="240"/>
      <c r="D206" s="241" t="s">
        <v>135</v>
      </c>
      <c r="E206" s="242" t="s">
        <v>1</v>
      </c>
      <c r="F206" s="243" t="s">
        <v>231</v>
      </c>
      <c r="G206" s="240"/>
      <c r="H206" s="242" t="s">
        <v>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135</v>
      </c>
      <c r="AU206" s="249" t="s">
        <v>85</v>
      </c>
      <c r="AV206" s="13" t="s">
        <v>83</v>
      </c>
      <c r="AW206" s="13" t="s">
        <v>32</v>
      </c>
      <c r="AX206" s="13" t="s">
        <v>76</v>
      </c>
      <c r="AY206" s="249" t="s">
        <v>126</v>
      </c>
    </row>
    <row r="207" s="14" customFormat="1">
      <c r="A207" s="14"/>
      <c r="B207" s="250"/>
      <c r="C207" s="251"/>
      <c r="D207" s="241" t="s">
        <v>135</v>
      </c>
      <c r="E207" s="252" t="s">
        <v>1</v>
      </c>
      <c r="F207" s="253" t="s">
        <v>232</v>
      </c>
      <c r="G207" s="251"/>
      <c r="H207" s="254">
        <v>89.685000000000002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135</v>
      </c>
      <c r="AU207" s="260" t="s">
        <v>85</v>
      </c>
      <c r="AV207" s="14" t="s">
        <v>85</v>
      </c>
      <c r="AW207" s="14" t="s">
        <v>32</v>
      </c>
      <c r="AX207" s="14" t="s">
        <v>76</v>
      </c>
      <c r="AY207" s="260" t="s">
        <v>126</v>
      </c>
    </row>
    <row r="208" s="15" customFormat="1">
      <c r="A208" s="15"/>
      <c r="B208" s="261"/>
      <c r="C208" s="262"/>
      <c r="D208" s="241" t="s">
        <v>135</v>
      </c>
      <c r="E208" s="263" t="s">
        <v>1</v>
      </c>
      <c r="F208" s="264" t="s">
        <v>138</v>
      </c>
      <c r="G208" s="262"/>
      <c r="H208" s="265">
        <v>89.685000000000002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1" t="s">
        <v>135</v>
      </c>
      <c r="AU208" s="271" t="s">
        <v>85</v>
      </c>
      <c r="AV208" s="15" t="s">
        <v>133</v>
      </c>
      <c r="AW208" s="15" t="s">
        <v>32</v>
      </c>
      <c r="AX208" s="15" t="s">
        <v>83</v>
      </c>
      <c r="AY208" s="271" t="s">
        <v>126</v>
      </c>
    </row>
    <row r="209" s="2" customFormat="1" ht="16.5" customHeight="1">
      <c r="A209" s="38"/>
      <c r="B209" s="39"/>
      <c r="C209" s="226" t="s">
        <v>7</v>
      </c>
      <c r="D209" s="226" t="s">
        <v>128</v>
      </c>
      <c r="E209" s="227" t="s">
        <v>233</v>
      </c>
      <c r="F209" s="228" t="s">
        <v>234</v>
      </c>
      <c r="G209" s="229" t="s">
        <v>215</v>
      </c>
      <c r="H209" s="230">
        <v>8.4800000000000004</v>
      </c>
      <c r="I209" s="231"/>
      <c r="J209" s="232">
        <f>ROUND(I209*H209,2)</f>
        <v>0</v>
      </c>
      <c r="K209" s="228" t="s">
        <v>132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133</v>
      </c>
      <c r="AT209" s="237" t="s">
        <v>128</v>
      </c>
      <c r="AU209" s="237" t="s">
        <v>85</v>
      </c>
      <c r="AY209" s="17" t="s">
        <v>126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133</v>
      </c>
      <c r="BM209" s="237" t="s">
        <v>235</v>
      </c>
    </row>
    <row r="210" s="13" customFormat="1">
      <c r="A210" s="13"/>
      <c r="B210" s="239"/>
      <c r="C210" s="240"/>
      <c r="D210" s="241" t="s">
        <v>135</v>
      </c>
      <c r="E210" s="242" t="s">
        <v>1</v>
      </c>
      <c r="F210" s="243" t="s">
        <v>236</v>
      </c>
      <c r="G210" s="240"/>
      <c r="H210" s="242" t="s">
        <v>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135</v>
      </c>
      <c r="AU210" s="249" t="s">
        <v>85</v>
      </c>
      <c r="AV210" s="13" t="s">
        <v>83</v>
      </c>
      <c r="AW210" s="13" t="s">
        <v>32</v>
      </c>
      <c r="AX210" s="13" t="s">
        <v>76</v>
      </c>
      <c r="AY210" s="249" t="s">
        <v>126</v>
      </c>
    </row>
    <row r="211" s="14" customFormat="1">
      <c r="A211" s="14"/>
      <c r="B211" s="250"/>
      <c r="C211" s="251"/>
      <c r="D211" s="241" t="s">
        <v>135</v>
      </c>
      <c r="E211" s="252" t="s">
        <v>1</v>
      </c>
      <c r="F211" s="253" t="s">
        <v>237</v>
      </c>
      <c r="G211" s="251"/>
      <c r="H211" s="254">
        <v>8.4800000000000004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135</v>
      </c>
      <c r="AU211" s="260" t="s">
        <v>85</v>
      </c>
      <c r="AV211" s="14" t="s">
        <v>85</v>
      </c>
      <c r="AW211" s="14" t="s">
        <v>32</v>
      </c>
      <c r="AX211" s="14" t="s">
        <v>76</v>
      </c>
      <c r="AY211" s="260" t="s">
        <v>126</v>
      </c>
    </row>
    <row r="212" s="15" customFormat="1">
      <c r="A212" s="15"/>
      <c r="B212" s="261"/>
      <c r="C212" s="262"/>
      <c r="D212" s="241" t="s">
        <v>135</v>
      </c>
      <c r="E212" s="263" t="s">
        <v>1</v>
      </c>
      <c r="F212" s="264" t="s">
        <v>138</v>
      </c>
      <c r="G212" s="262"/>
      <c r="H212" s="265">
        <v>8.4800000000000004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1" t="s">
        <v>135</v>
      </c>
      <c r="AU212" s="271" t="s">
        <v>85</v>
      </c>
      <c r="AV212" s="15" t="s">
        <v>133</v>
      </c>
      <c r="AW212" s="15" t="s">
        <v>32</v>
      </c>
      <c r="AX212" s="15" t="s">
        <v>83</v>
      </c>
      <c r="AY212" s="271" t="s">
        <v>126</v>
      </c>
    </row>
    <row r="213" s="2" customFormat="1" ht="16.5" customHeight="1">
      <c r="A213" s="38"/>
      <c r="B213" s="39"/>
      <c r="C213" s="226" t="s">
        <v>238</v>
      </c>
      <c r="D213" s="226" t="s">
        <v>128</v>
      </c>
      <c r="E213" s="227" t="s">
        <v>239</v>
      </c>
      <c r="F213" s="228" t="s">
        <v>240</v>
      </c>
      <c r="G213" s="229" t="s">
        <v>215</v>
      </c>
      <c r="H213" s="230">
        <v>76.319999999999993</v>
      </c>
      <c r="I213" s="231"/>
      <c r="J213" s="232">
        <f>ROUND(I213*H213,2)</f>
        <v>0</v>
      </c>
      <c r="K213" s="228" t="s">
        <v>132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133</v>
      </c>
      <c r="AT213" s="237" t="s">
        <v>128</v>
      </c>
      <c r="AU213" s="237" t="s">
        <v>85</v>
      </c>
      <c r="AY213" s="17" t="s">
        <v>126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133</v>
      </c>
      <c r="BM213" s="237" t="s">
        <v>241</v>
      </c>
    </row>
    <row r="214" s="13" customFormat="1">
      <c r="A214" s="13"/>
      <c r="B214" s="239"/>
      <c r="C214" s="240"/>
      <c r="D214" s="241" t="s">
        <v>135</v>
      </c>
      <c r="E214" s="242" t="s">
        <v>1</v>
      </c>
      <c r="F214" s="243" t="s">
        <v>242</v>
      </c>
      <c r="G214" s="240"/>
      <c r="H214" s="242" t="s">
        <v>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135</v>
      </c>
      <c r="AU214" s="249" t="s">
        <v>85</v>
      </c>
      <c r="AV214" s="13" t="s">
        <v>83</v>
      </c>
      <c r="AW214" s="13" t="s">
        <v>32</v>
      </c>
      <c r="AX214" s="13" t="s">
        <v>76</v>
      </c>
      <c r="AY214" s="249" t="s">
        <v>126</v>
      </c>
    </row>
    <row r="215" s="14" customFormat="1">
      <c r="A215" s="14"/>
      <c r="B215" s="250"/>
      <c r="C215" s="251"/>
      <c r="D215" s="241" t="s">
        <v>135</v>
      </c>
      <c r="E215" s="252" t="s">
        <v>1</v>
      </c>
      <c r="F215" s="253" t="s">
        <v>243</v>
      </c>
      <c r="G215" s="251"/>
      <c r="H215" s="254">
        <v>76.319999999999993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135</v>
      </c>
      <c r="AU215" s="260" t="s">
        <v>85</v>
      </c>
      <c r="AV215" s="14" t="s">
        <v>85</v>
      </c>
      <c r="AW215" s="14" t="s">
        <v>32</v>
      </c>
      <c r="AX215" s="14" t="s">
        <v>76</v>
      </c>
      <c r="AY215" s="260" t="s">
        <v>126</v>
      </c>
    </row>
    <row r="216" s="15" customFormat="1">
      <c r="A216" s="15"/>
      <c r="B216" s="261"/>
      <c r="C216" s="262"/>
      <c r="D216" s="241" t="s">
        <v>135</v>
      </c>
      <c r="E216" s="263" t="s">
        <v>1</v>
      </c>
      <c r="F216" s="264" t="s">
        <v>138</v>
      </c>
      <c r="G216" s="262"/>
      <c r="H216" s="265">
        <v>76.319999999999993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1" t="s">
        <v>135</v>
      </c>
      <c r="AU216" s="271" t="s">
        <v>85</v>
      </c>
      <c r="AV216" s="15" t="s">
        <v>133</v>
      </c>
      <c r="AW216" s="15" t="s">
        <v>32</v>
      </c>
      <c r="AX216" s="15" t="s">
        <v>83</v>
      </c>
      <c r="AY216" s="271" t="s">
        <v>126</v>
      </c>
    </row>
    <row r="217" s="2" customFormat="1" ht="16.5" customHeight="1">
      <c r="A217" s="38"/>
      <c r="B217" s="39"/>
      <c r="C217" s="226" t="s">
        <v>244</v>
      </c>
      <c r="D217" s="226" t="s">
        <v>128</v>
      </c>
      <c r="E217" s="227" t="s">
        <v>245</v>
      </c>
      <c r="F217" s="228" t="s">
        <v>246</v>
      </c>
      <c r="G217" s="229" t="s">
        <v>215</v>
      </c>
      <c r="H217" s="230">
        <v>1.3959999999999999</v>
      </c>
      <c r="I217" s="231"/>
      <c r="J217" s="232">
        <f>ROUND(I217*H217,2)</f>
        <v>0</v>
      </c>
      <c r="K217" s="228" t="s">
        <v>132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133</v>
      </c>
      <c r="AT217" s="237" t="s">
        <v>128</v>
      </c>
      <c r="AU217" s="237" t="s">
        <v>85</v>
      </c>
      <c r="AY217" s="17" t="s">
        <v>126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133</v>
      </c>
      <c r="BM217" s="237" t="s">
        <v>247</v>
      </c>
    </row>
    <row r="218" s="13" customFormat="1">
      <c r="A218" s="13"/>
      <c r="B218" s="239"/>
      <c r="C218" s="240"/>
      <c r="D218" s="241" t="s">
        <v>135</v>
      </c>
      <c r="E218" s="242" t="s">
        <v>1</v>
      </c>
      <c r="F218" s="243" t="s">
        <v>217</v>
      </c>
      <c r="G218" s="240"/>
      <c r="H218" s="242" t="s">
        <v>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135</v>
      </c>
      <c r="AU218" s="249" t="s">
        <v>85</v>
      </c>
      <c r="AV218" s="13" t="s">
        <v>83</v>
      </c>
      <c r="AW218" s="13" t="s">
        <v>32</v>
      </c>
      <c r="AX218" s="13" t="s">
        <v>76</v>
      </c>
      <c r="AY218" s="249" t="s">
        <v>126</v>
      </c>
    </row>
    <row r="219" s="14" customFormat="1">
      <c r="A219" s="14"/>
      <c r="B219" s="250"/>
      <c r="C219" s="251"/>
      <c r="D219" s="241" t="s">
        <v>135</v>
      </c>
      <c r="E219" s="252" t="s">
        <v>1</v>
      </c>
      <c r="F219" s="253" t="s">
        <v>218</v>
      </c>
      <c r="G219" s="251"/>
      <c r="H219" s="254">
        <v>1.3959999999999999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135</v>
      </c>
      <c r="AU219" s="260" t="s">
        <v>85</v>
      </c>
      <c r="AV219" s="14" t="s">
        <v>85</v>
      </c>
      <c r="AW219" s="14" t="s">
        <v>32</v>
      </c>
      <c r="AX219" s="14" t="s">
        <v>76</v>
      </c>
      <c r="AY219" s="260" t="s">
        <v>126</v>
      </c>
    </row>
    <row r="220" s="15" customFormat="1">
      <c r="A220" s="15"/>
      <c r="B220" s="261"/>
      <c r="C220" s="262"/>
      <c r="D220" s="241" t="s">
        <v>135</v>
      </c>
      <c r="E220" s="263" t="s">
        <v>1</v>
      </c>
      <c r="F220" s="264" t="s">
        <v>138</v>
      </c>
      <c r="G220" s="262"/>
      <c r="H220" s="265">
        <v>1.3959999999999999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135</v>
      </c>
      <c r="AU220" s="271" t="s">
        <v>85</v>
      </c>
      <c r="AV220" s="15" t="s">
        <v>133</v>
      </c>
      <c r="AW220" s="15" t="s">
        <v>32</v>
      </c>
      <c r="AX220" s="15" t="s">
        <v>83</v>
      </c>
      <c r="AY220" s="271" t="s">
        <v>126</v>
      </c>
    </row>
    <row r="221" s="2" customFormat="1" ht="16.5" customHeight="1">
      <c r="A221" s="38"/>
      <c r="B221" s="39"/>
      <c r="C221" s="226" t="s">
        <v>248</v>
      </c>
      <c r="D221" s="226" t="s">
        <v>128</v>
      </c>
      <c r="E221" s="227" t="s">
        <v>245</v>
      </c>
      <c r="F221" s="228" t="s">
        <v>246</v>
      </c>
      <c r="G221" s="229" t="s">
        <v>215</v>
      </c>
      <c r="H221" s="230">
        <v>9.9649999999999999</v>
      </c>
      <c r="I221" s="231"/>
      <c r="J221" s="232">
        <f>ROUND(I221*H221,2)</f>
        <v>0</v>
      </c>
      <c r="K221" s="228" t="s">
        <v>132</v>
      </c>
      <c r="L221" s="44"/>
      <c r="M221" s="233" t="s">
        <v>1</v>
      </c>
      <c r="N221" s="234" t="s">
        <v>41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133</v>
      </c>
      <c r="AT221" s="237" t="s">
        <v>128</v>
      </c>
      <c r="AU221" s="237" t="s">
        <v>85</v>
      </c>
      <c r="AY221" s="17" t="s">
        <v>126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133</v>
      </c>
      <c r="BM221" s="237" t="s">
        <v>249</v>
      </c>
    </row>
    <row r="222" s="13" customFormat="1">
      <c r="A222" s="13"/>
      <c r="B222" s="239"/>
      <c r="C222" s="240"/>
      <c r="D222" s="241" t="s">
        <v>135</v>
      </c>
      <c r="E222" s="242" t="s">
        <v>1</v>
      </c>
      <c r="F222" s="243" t="s">
        <v>221</v>
      </c>
      <c r="G222" s="240"/>
      <c r="H222" s="242" t="s">
        <v>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135</v>
      </c>
      <c r="AU222" s="249" t="s">
        <v>85</v>
      </c>
      <c r="AV222" s="13" t="s">
        <v>83</v>
      </c>
      <c r="AW222" s="13" t="s">
        <v>32</v>
      </c>
      <c r="AX222" s="13" t="s">
        <v>76</v>
      </c>
      <c r="AY222" s="249" t="s">
        <v>126</v>
      </c>
    </row>
    <row r="223" s="14" customFormat="1">
      <c r="A223" s="14"/>
      <c r="B223" s="250"/>
      <c r="C223" s="251"/>
      <c r="D223" s="241" t="s">
        <v>135</v>
      </c>
      <c r="E223" s="252" t="s">
        <v>1</v>
      </c>
      <c r="F223" s="253" t="s">
        <v>222</v>
      </c>
      <c r="G223" s="251"/>
      <c r="H223" s="254">
        <v>9.9649999999999999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135</v>
      </c>
      <c r="AU223" s="260" t="s">
        <v>85</v>
      </c>
      <c r="AV223" s="14" t="s">
        <v>85</v>
      </c>
      <c r="AW223" s="14" t="s">
        <v>32</v>
      </c>
      <c r="AX223" s="14" t="s">
        <v>76</v>
      </c>
      <c r="AY223" s="260" t="s">
        <v>126</v>
      </c>
    </row>
    <row r="224" s="15" customFormat="1">
      <c r="A224" s="15"/>
      <c r="B224" s="261"/>
      <c r="C224" s="262"/>
      <c r="D224" s="241" t="s">
        <v>135</v>
      </c>
      <c r="E224" s="263" t="s">
        <v>1</v>
      </c>
      <c r="F224" s="264" t="s">
        <v>138</v>
      </c>
      <c r="G224" s="262"/>
      <c r="H224" s="265">
        <v>9.9649999999999999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1" t="s">
        <v>135</v>
      </c>
      <c r="AU224" s="271" t="s">
        <v>85</v>
      </c>
      <c r="AV224" s="15" t="s">
        <v>133</v>
      </c>
      <c r="AW224" s="15" t="s">
        <v>32</v>
      </c>
      <c r="AX224" s="15" t="s">
        <v>83</v>
      </c>
      <c r="AY224" s="271" t="s">
        <v>126</v>
      </c>
    </row>
    <row r="225" s="2" customFormat="1" ht="16.5" customHeight="1">
      <c r="A225" s="38"/>
      <c r="B225" s="39"/>
      <c r="C225" s="226" t="s">
        <v>250</v>
      </c>
      <c r="D225" s="226" t="s">
        <v>128</v>
      </c>
      <c r="E225" s="227" t="s">
        <v>251</v>
      </c>
      <c r="F225" s="228" t="s">
        <v>252</v>
      </c>
      <c r="G225" s="229" t="s">
        <v>215</v>
      </c>
      <c r="H225" s="230">
        <v>8.4800000000000004</v>
      </c>
      <c r="I225" s="231"/>
      <c r="J225" s="232">
        <f>ROUND(I225*H225,2)</f>
        <v>0</v>
      </c>
      <c r="K225" s="228" t="s">
        <v>132</v>
      </c>
      <c r="L225" s="44"/>
      <c r="M225" s="233" t="s">
        <v>1</v>
      </c>
      <c r="N225" s="234" t="s">
        <v>41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133</v>
      </c>
      <c r="AT225" s="237" t="s">
        <v>128</v>
      </c>
      <c r="AU225" s="237" t="s">
        <v>85</v>
      </c>
      <c r="AY225" s="17" t="s">
        <v>126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133</v>
      </c>
      <c r="BM225" s="237" t="s">
        <v>253</v>
      </c>
    </row>
    <row r="226" s="13" customFormat="1">
      <c r="A226" s="13"/>
      <c r="B226" s="239"/>
      <c r="C226" s="240"/>
      <c r="D226" s="241" t="s">
        <v>135</v>
      </c>
      <c r="E226" s="242" t="s">
        <v>1</v>
      </c>
      <c r="F226" s="243" t="s">
        <v>236</v>
      </c>
      <c r="G226" s="240"/>
      <c r="H226" s="242" t="s">
        <v>1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135</v>
      </c>
      <c r="AU226" s="249" t="s">
        <v>85</v>
      </c>
      <c r="AV226" s="13" t="s">
        <v>83</v>
      </c>
      <c r="AW226" s="13" t="s">
        <v>32</v>
      </c>
      <c r="AX226" s="13" t="s">
        <v>76</v>
      </c>
      <c r="AY226" s="249" t="s">
        <v>126</v>
      </c>
    </row>
    <row r="227" s="14" customFormat="1">
      <c r="A227" s="14"/>
      <c r="B227" s="250"/>
      <c r="C227" s="251"/>
      <c r="D227" s="241" t="s">
        <v>135</v>
      </c>
      <c r="E227" s="252" t="s">
        <v>1</v>
      </c>
      <c r="F227" s="253" t="s">
        <v>237</v>
      </c>
      <c r="G227" s="251"/>
      <c r="H227" s="254">
        <v>8.4800000000000004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135</v>
      </c>
      <c r="AU227" s="260" t="s">
        <v>85</v>
      </c>
      <c r="AV227" s="14" t="s">
        <v>85</v>
      </c>
      <c r="AW227" s="14" t="s">
        <v>32</v>
      </c>
      <c r="AX227" s="14" t="s">
        <v>76</v>
      </c>
      <c r="AY227" s="260" t="s">
        <v>126</v>
      </c>
    </row>
    <row r="228" s="15" customFormat="1">
      <c r="A228" s="15"/>
      <c r="B228" s="261"/>
      <c r="C228" s="262"/>
      <c r="D228" s="241" t="s">
        <v>135</v>
      </c>
      <c r="E228" s="263" t="s">
        <v>1</v>
      </c>
      <c r="F228" s="264" t="s">
        <v>138</v>
      </c>
      <c r="G228" s="262"/>
      <c r="H228" s="265">
        <v>8.4800000000000004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1" t="s">
        <v>135</v>
      </c>
      <c r="AU228" s="271" t="s">
        <v>85</v>
      </c>
      <c r="AV228" s="15" t="s">
        <v>133</v>
      </c>
      <c r="AW228" s="15" t="s">
        <v>32</v>
      </c>
      <c r="AX228" s="15" t="s">
        <v>83</v>
      </c>
      <c r="AY228" s="271" t="s">
        <v>126</v>
      </c>
    </row>
    <row r="229" s="2" customFormat="1" ht="21.75" customHeight="1">
      <c r="A229" s="38"/>
      <c r="B229" s="39"/>
      <c r="C229" s="226" t="s">
        <v>254</v>
      </c>
      <c r="D229" s="226" t="s">
        <v>128</v>
      </c>
      <c r="E229" s="227" t="s">
        <v>255</v>
      </c>
      <c r="F229" s="228" t="s">
        <v>256</v>
      </c>
      <c r="G229" s="229" t="s">
        <v>215</v>
      </c>
      <c r="H229" s="230">
        <v>0.97499999999999998</v>
      </c>
      <c r="I229" s="231"/>
      <c r="J229" s="232">
        <f>ROUND(I229*H229,2)</f>
        <v>0</v>
      </c>
      <c r="K229" s="228" t="s">
        <v>132</v>
      </c>
      <c r="L229" s="44"/>
      <c r="M229" s="233" t="s">
        <v>1</v>
      </c>
      <c r="N229" s="234" t="s">
        <v>41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133</v>
      </c>
      <c r="AT229" s="237" t="s">
        <v>128</v>
      </c>
      <c r="AU229" s="237" t="s">
        <v>85</v>
      </c>
      <c r="AY229" s="17" t="s">
        <v>126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133</v>
      </c>
      <c r="BM229" s="237" t="s">
        <v>257</v>
      </c>
    </row>
    <row r="230" s="13" customFormat="1">
      <c r="A230" s="13"/>
      <c r="B230" s="239"/>
      <c r="C230" s="240"/>
      <c r="D230" s="241" t="s">
        <v>135</v>
      </c>
      <c r="E230" s="242" t="s">
        <v>1</v>
      </c>
      <c r="F230" s="243" t="s">
        <v>221</v>
      </c>
      <c r="G230" s="240"/>
      <c r="H230" s="242" t="s">
        <v>1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135</v>
      </c>
      <c r="AU230" s="249" t="s">
        <v>85</v>
      </c>
      <c r="AV230" s="13" t="s">
        <v>83</v>
      </c>
      <c r="AW230" s="13" t="s">
        <v>32</v>
      </c>
      <c r="AX230" s="13" t="s">
        <v>76</v>
      </c>
      <c r="AY230" s="249" t="s">
        <v>126</v>
      </c>
    </row>
    <row r="231" s="14" customFormat="1">
      <c r="A231" s="14"/>
      <c r="B231" s="250"/>
      <c r="C231" s="251"/>
      <c r="D231" s="241" t="s">
        <v>135</v>
      </c>
      <c r="E231" s="252" t="s">
        <v>1</v>
      </c>
      <c r="F231" s="253" t="s">
        <v>258</v>
      </c>
      <c r="G231" s="251"/>
      <c r="H231" s="254">
        <v>0.97499999999999998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135</v>
      </c>
      <c r="AU231" s="260" t="s">
        <v>85</v>
      </c>
      <c r="AV231" s="14" t="s">
        <v>85</v>
      </c>
      <c r="AW231" s="14" t="s">
        <v>32</v>
      </c>
      <c r="AX231" s="14" t="s">
        <v>76</v>
      </c>
      <c r="AY231" s="260" t="s">
        <v>126</v>
      </c>
    </row>
    <row r="232" s="15" customFormat="1">
      <c r="A232" s="15"/>
      <c r="B232" s="261"/>
      <c r="C232" s="262"/>
      <c r="D232" s="241" t="s">
        <v>135</v>
      </c>
      <c r="E232" s="263" t="s">
        <v>1</v>
      </c>
      <c r="F232" s="264" t="s">
        <v>138</v>
      </c>
      <c r="G232" s="262"/>
      <c r="H232" s="265">
        <v>0.97499999999999998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1" t="s">
        <v>135</v>
      </c>
      <c r="AU232" s="271" t="s">
        <v>85</v>
      </c>
      <c r="AV232" s="15" t="s">
        <v>133</v>
      </c>
      <c r="AW232" s="15" t="s">
        <v>32</v>
      </c>
      <c r="AX232" s="15" t="s">
        <v>83</v>
      </c>
      <c r="AY232" s="271" t="s">
        <v>126</v>
      </c>
    </row>
    <row r="233" s="2" customFormat="1" ht="21.75" customHeight="1">
      <c r="A233" s="38"/>
      <c r="B233" s="39"/>
      <c r="C233" s="226" t="s">
        <v>259</v>
      </c>
      <c r="D233" s="226" t="s">
        <v>128</v>
      </c>
      <c r="E233" s="227" t="s">
        <v>255</v>
      </c>
      <c r="F233" s="228" t="s">
        <v>256</v>
      </c>
      <c r="G233" s="229" t="s">
        <v>215</v>
      </c>
      <c r="H233" s="230">
        <v>8.4800000000000004</v>
      </c>
      <c r="I233" s="231"/>
      <c r="J233" s="232">
        <f>ROUND(I233*H233,2)</f>
        <v>0</v>
      </c>
      <c r="K233" s="228" t="s">
        <v>132</v>
      </c>
      <c r="L233" s="44"/>
      <c r="M233" s="233" t="s">
        <v>1</v>
      </c>
      <c r="N233" s="234" t="s">
        <v>41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133</v>
      </c>
      <c r="AT233" s="237" t="s">
        <v>128</v>
      </c>
      <c r="AU233" s="237" t="s">
        <v>85</v>
      </c>
      <c r="AY233" s="17" t="s">
        <v>126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133</v>
      </c>
      <c r="BM233" s="237" t="s">
        <v>260</v>
      </c>
    </row>
    <row r="234" s="13" customFormat="1">
      <c r="A234" s="13"/>
      <c r="B234" s="239"/>
      <c r="C234" s="240"/>
      <c r="D234" s="241" t="s">
        <v>135</v>
      </c>
      <c r="E234" s="242" t="s">
        <v>1</v>
      </c>
      <c r="F234" s="243" t="s">
        <v>236</v>
      </c>
      <c r="G234" s="240"/>
      <c r="H234" s="242" t="s">
        <v>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135</v>
      </c>
      <c r="AU234" s="249" t="s">
        <v>85</v>
      </c>
      <c r="AV234" s="13" t="s">
        <v>83</v>
      </c>
      <c r="AW234" s="13" t="s">
        <v>32</v>
      </c>
      <c r="AX234" s="13" t="s">
        <v>76</v>
      </c>
      <c r="AY234" s="249" t="s">
        <v>126</v>
      </c>
    </row>
    <row r="235" s="14" customFormat="1">
      <c r="A235" s="14"/>
      <c r="B235" s="250"/>
      <c r="C235" s="251"/>
      <c r="D235" s="241" t="s">
        <v>135</v>
      </c>
      <c r="E235" s="252" t="s">
        <v>1</v>
      </c>
      <c r="F235" s="253" t="s">
        <v>237</v>
      </c>
      <c r="G235" s="251"/>
      <c r="H235" s="254">
        <v>8.4800000000000004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135</v>
      </c>
      <c r="AU235" s="260" t="s">
        <v>85</v>
      </c>
      <c r="AV235" s="14" t="s">
        <v>85</v>
      </c>
      <c r="AW235" s="14" t="s">
        <v>32</v>
      </c>
      <c r="AX235" s="14" t="s">
        <v>76</v>
      </c>
      <c r="AY235" s="260" t="s">
        <v>126</v>
      </c>
    </row>
    <row r="236" s="15" customFormat="1">
      <c r="A236" s="15"/>
      <c r="B236" s="261"/>
      <c r="C236" s="262"/>
      <c r="D236" s="241" t="s">
        <v>135</v>
      </c>
      <c r="E236" s="263" t="s">
        <v>1</v>
      </c>
      <c r="F236" s="264" t="s">
        <v>138</v>
      </c>
      <c r="G236" s="262"/>
      <c r="H236" s="265">
        <v>8.4800000000000004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1" t="s">
        <v>135</v>
      </c>
      <c r="AU236" s="271" t="s">
        <v>85</v>
      </c>
      <c r="AV236" s="15" t="s">
        <v>133</v>
      </c>
      <c r="AW236" s="15" t="s">
        <v>32</v>
      </c>
      <c r="AX236" s="15" t="s">
        <v>83</v>
      </c>
      <c r="AY236" s="271" t="s">
        <v>126</v>
      </c>
    </row>
    <row r="237" s="2" customFormat="1" ht="21.75" customHeight="1">
      <c r="A237" s="38"/>
      <c r="B237" s="39"/>
      <c r="C237" s="226" t="s">
        <v>261</v>
      </c>
      <c r="D237" s="226" t="s">
        <v>128</v>
      </c>
      <c r="E237" s="227" t="s">
        <v>262</v>
      </c>
      <c r="F237" s="228" t="s">
        <v>263</v>
      </c>
      <c r="G237" s="229" t="s">
        <v>215</v>
      </c>
      <c r="H237" s="230">
        <v>1.3959999999999999</v>
      </c>
      <c r="I237" s="231"/>
      <c r="J237" s="232">
        <f>ROUND(I237*H237,2)</f>
        <v>0</v>
      </c>
      <c r="K237" s="228" t="s">
        <v>132</v>
      </c>
      <c r="L237" s="44"/>
      <c r="M237" s="233" t="s">
        <v>1</v>
      </c>
      <c r="N237" s="234" t="s">
        <v>41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133</v>
      </c>
      <c r="AT237" s="237" t="s">
        <v>128</v>
      </c>
      <c r="AU237" s="237" t="s">
        <v>85</v>
      </c>
      <c r="AY237" s="17" t="s">
        <v>126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133</v>
      </c>
      <c r="BM237" s="237" t="s">
        <v>264</v>
      </c>
    </row>
    <row r="238" s="13" customFormat="1">
      <c r="A238" s="13"/>
      <c r="B238" s="239"/>
      <c r="C238" s="240"/>
      <c r="D238" s="241" t="s">
        <v>135</v>
      </c>
      <c r="E238" s="242" t="s">
        <v>1</v>
      </c>
      <c r="F238" s="243" t="s">
        <v>217</v>
      </c>
      <c r="G238" s="240"/>
      <c r="H238" s="242" t="s">
        <v>1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135</v>
      </c>
      <c r="AU238" s="249" t="s">
        <v>85</v>
      </c>
      <c r="AV238" s="13" t="s">
        <v>83</v>
      </c>
      <c r="AW238" s="13" t="s">
        <v>32</v>
      </c>
      <c r="AX238" s="13" t="s">
        <v>76</v>
      </c>
      <c r="AY238" s="249" t="s">
        <v>126</v>
      </c>
    </row>
    <row r="239" s="14" customFormat="1">
      <c r="A239" s="14"/>
      <c r="B239" s="250"/>
      <c r="C239" s="251"/>
      <c r="D239" s="241" t="s">
        <v>135</v>
      </c>
      <c r="E239" s="252" t="s">
        <v>1</v>
      </c>
      <c r="F239" s="253" t="s">
        <v>218</v>
      </c>
      <c r="G239" s="251"/>
      <c r="H239" s="254">
        <v>1.3959999999999999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135</v>
      </c>
      <c r="AU239" s="260" t="s">
        <v>85</v>
      </c>
      <c r="AV239" s="14" t="s">
        <v>85</v>
      </c>
      <c r="AW239" s="14" t="s">
        <v>32</v>
      </c>
      <c r="AX239" s="14" t="s">
        <v>76</v>
      </c>
      <c r="AY239" s="260" t="s">
        <v>126</v>
      </c>
    </row>
    <row r="240" s="15" customFormat="1">
      <c r="A240" s="15"/>
      <c r="B240" s="261"/>
      <c r="C240" s="262"/>
      <c r="D240" s="241" t="s">
        <v>135</v>
      </c>
      <c r="E240" s="263" t="s">
        <v>1</v>
      </c>
      <c r="F240" s="264" t="s">
        <v>138</v>
      </c>
      <c r="G240" s="262"/>
      <c r="H240" s="265">
        <v>1.3959999999999999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1" t="s">
        <v>135</v>
      </c>
      <c r="AU240" s="271" t="s">
        <v>85</v>
      </c>
      <c r="AV240" s="15" t="s">
        <v>133</v>
      </c>
      <c r="AW240" s="15" t="s">
        <v>32</v>
      </c>
      <c r="AX240" s="15" t="s">
        <v>83</v>
      </c>
      <c r="AY240" s="271" t="s">
        <v>126</v>
      </c>
    </row>
    <row r="241" s="2" customFormat="1" ht="16.5" customHeight="1">
      <c r="A241" s="38"/>
      <c r="B241" s="39"/>
      <c r="C241" s="226" t="s">
        <v>265</v>
      </c>
      <c r="D241" s="226" t="s">
        <v>128</v>
      </c>
      <c r="E241" s="227" t="s">
        <v>266</v>
      </c>
      <c r="F241" s="228" t="s">
        <v>267</v>
      </c>
      <c r="G241" s="229" t="s">
        <v>215</v>
      </c>
      <c r="H241" s="230">
        <v>8.9900000000000002</v>
      </c>
      <c r="I241" s="231"/>
      <c r="J241" s="232">
        <f>ROUND(I241*H241,2)</f>
        <v>0</v>
      </c>
      <c r="K241" s="228" t="s">
        <v>132</v>
      </c>
      <c r="L241" s="44"/>
      <c r="M241" s="233" t="s">
        <v>1</v>
      </c>
      <c r="N241" s="234" t="s">
        <v>41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133</v>
      </c>
      <c r="AT241" s="237" t="s">
        <v>128</v>
      </c>
      <c r="AU241" s="237" t="s">
        <v>85</v>
      </c>
      <c r="AY241" s="17" t="s">
        <v>126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133</v>
      </c>
      <c r="BM241" s="237" t="s">
        <v>268</v>
      </c>
    </row>
    <row r="242" s="13" customFormat="1">
      <c r="A242" s="13"/>
      <c r="B242" s="239"/>
      <c r="C242" s="240"/>
      <c r="D242" s="241" t="s">
        <v>135</v>
      </c>
      <c r="E242" s="242" t="s">
        <v>1</v>
      </c>
      <c r="F242" s="243" t="s">
        <v>221</v>
      </c>
      <c r="G242" s="240"/>
      <c r="H242" s="242" t="s">
        <v>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135</v>
      </c>
      <c r="AU242" s="249" t="s">
        <v>85</v>
      </c>
      <c r="AV242" s="13" t="s">
        <v>83</v>
      </c>
      <c r="AW242" s="13" t="s">
        <v>32</v>
      </c>
      <c r="AX242" s="13" t="s">
        <v>76</v>
      </c>
      <c r="AY242" s="249" t="s">
        <v>126</v>
      </c>
    </row>
    <row r="243" s="14" customFormat="1">
      <c r="A243" s="14"/>
      <c r="B243" s="250"/>
      <c r="C243" s="251"/>
      <c r="D243" s="241" t="s">
        <v>135</v>
      </c>
      <c r="E243" s="252" t="s">
        <v>1</v>
      </c>
      <c r="F243" s="253" t="s">
        <v>269</v>
      </c>
      <c r="G243" s="251"/>
      <c r="H243" s="254">
        <v>8.9900000000000002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135</v>
      </c>
      <c r="AU243" s="260" t="s">
        <v>85</v>
      </c>
      <c r="AV243" s="14" t="s">
        <v>85</v>
      </c>
      <c r="AW243" s="14" t="s">
        <v>32</v>
      </c>
      <c r="AX243" s="14" t="s">
        <v>76</v>
      </c>
      <c r="AY243" s="260" t="s">
        <v>126</v>
      </c>
    </row>
    <row r="244" s="15" customFormat="1">
      <c r="A244" s="15"/>
      <c r="B244" s="261"/>
      <c r="C244" s="262"/>
      <c r="D244" s="241" t="s">
        <v>135</v>
      </c>
      <c r="E244" s="263" t="s">
        <v>1</v>
      </c>
      <c r="F244" s="264" t="s">
        <v>138</v>
      </c>
      <c r="G244" s="262"/>
      <c r="H244" s="265">
        <v>8.9900000000000002</v>
      </c>
      <c r="I244" s="266"/>
      <c r="J244" s="262"/>
      <c r="K244" s="262"/>
      <c r="L244" s="267"/>
      <c r="M244" s="272"/>
      <c r="N244" s="273"/>
      <c r="O244" s="273"/>
      <c r="P244" s="273"/>
      <c r="Q244" s="273"/>
      <c r="R244" s="273"/>
      <c r="S244" s="273"/>
      <c r="T244" s="27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1" t="s">
        <v>135</v>
      </c>
      <c r="AU244" s="271" t="s">
        <v>85</v>
      </c>
      <c r="AV244" s="15" t="s">
        <v>133</v>
      </c>
      <c r="AW244" s="15" t="s">
        <v>32</v>
      </c>
      <c r="AX244" s="15" t="s">
        <v>83</v>
      </c>
      <c r="AY244" s="271" t="s">
        <v>126</v>
      </c>
    </row>
    <row r="245" s="2" customFormat="1" ht="6.96" customHeight="1">
      <c r="A245" s="38"/>
      <c r="B245" s="66"/>
      <c r="C245" s="67"/>
      <c r="D245" s="67"/>
      <c r="E245" s="67"/>
      <c r="F245" s="67"/>
      <c r="G245" s="67"/>
      <c r="H245" s="67"/>
      <c r="I245" s="67"/>
      <c r="J245" s="67"/>
      <c r="K245" s="67"/>
      <c r="L245" s="44"/>
      <c r="M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</row>
  </sheetData>
  <sheetProtection sheet="1" autoFilter="0" formatColumns="0" formatRows="0" objects="1" scenarios="1" spinCount="100000" saltValue="gihIP9E/cCbe2Z63SMJP6931fLHqj2pcQJduN/M00H/m2jpSbxDr5f+c6FoCZxkcJonK/GN4esvRn+hg4CG5kA==" hashValue="di/Y+iOjXrg1Mf7jaSfTq7IRtpCyBkevrj2gju/zB6PinW1kaXUMuB8t0l1jovmd4svcwiu/icrH7QpeZS+grA==" algorithmName="SHA-512" password="CC35"/>
  <autoFilter ref="C123:K2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Místo pro přecházení přes silnici III/3211, Rychnov nad Kněžnou</v>
      </c>
      <c r="F7" s="150"/>
      <c r="G7" s="150"/>
      <c r="H7" s="150"/>
      <c r="L7" s="20"/>
    </row>
    <row r="8" s="1" customFormat="1" ht="12" customHeight="1">
      <c r="B8" s="20"/>
      <c r="D8" s="150" t="s">
        <v>98</v>
      </c>
      <c r="L8" s="20"/>
    </row>
    <row r="9" s="2" customFormat="1" ht="16.5" customHeight="1">
      <c r="A9" s="38"/>
      <c r="B9" s="44"/>
      <c r="C9" s="38"/>
      <c r="D9" s="38"/>
      <c r="E9" s="151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100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270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24. 9. 2021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27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ROUND((SUM(BE129:BE456)),  2)</f>
        <v>0</v>
      </c>
      <c r="G35" s="38"/>
      <c r="H35" s="38"/>
      <c r="I35" s="164">
        <v>0.20999999999999999</v>
      </c>
      <c r="J35" s="163">
        <f>ROUND(((SUM(BE129:BE456))*I35),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ROUND((SUM(BF129:BF456)),  2)</f>
        <v>0</v>
      </c>
      <c r="G36" s="38"/>
      <c r="H36" s="38"/>
      <c r="I36" s="164">
        <v>0.14999999999999999</v>
      </c>
      <c r="J36" s="163">
        <f>ROUND(((SUM(BF129:BF456))*I36),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ROUND((SUM(BG129:BG456)),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ROUND((SUM(BH129:BH456)),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ROUND((SUM(BI129:BI456)),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Místo pro přecházení přes silnici III/3211,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98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99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100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návrh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Rychnov nad Kněžnou</v>
      </c>
      <c r="G91" s="40"/>
      <c r="H91" s="40"/>
      <c r="I91" s="32" t="s">
        <v>22</v>
      </c>
      <c r="J91" s="79" t="str">
        <f>IF(J14="","",J14)</f>
        <v>24. 9. 2021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30</v>
      </c>
      <c r="J93" s="36" t="str">
        <f>E23</f>
        <v>VIAPROJEKT s.r.o. HK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B.Burešová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103</v>
      </c>
      <c r="D96" s="185"/>
      <c r="E96" s="185"/>
      <c r="F96" s="185"/>
      <c r="G96" s="185"/>
      <c r="H96" s="185"/>
      <c r="I96" s="185"/>
      <c r="J96" s="186" t="s">
        <v>104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105</v>
      </c>
      <c r="D98" s="40"/>
      <c r="E98" s="40"/>
      <c r="F98" s="40"/>
      <c r="G98" s="40"/>
      <c r="H98" s="40"/>
      <c r="I98" s="40"/>
      <c r="J98" s="110">
        <f>J129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106</v>
      </c>
    </row>
    <row r="99" s="9" customFormat="1" ht="24.96" customHeight="1">
      <c r="A99" s="9"/>
      <c r="B99" s="188"/>
      <c r="C99" s="189"/>
      <c r="D99" s="190" t="s">
        <v>107</v>
      </c>
      <c r="E99" s="191"/>
      <c r="F99" s="191"/>
      <c r="G99" s="191"/>
      <c r="H99" s="191"/>
      <c r="I99" s="191"/>
      <c r="J99" s="192">
        <f>J130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108</v>
      </c>
      <c r="E100" s="196"/>
      <c r="F100" s="196"/>
      <c r="G100" s="196"/>
      <c r="H100" s="196"/>
      <c r="I100" s="196"/>
      <c r="J100" s="197">
        <f>J131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271</v>
      </c>
      <c r="E101" s="196"/>
      <c r="F101" s="196"/>
      <c r="G101" s="196"/>
      <c r="H101" s="196"/>
      <c r="I101" s="196"/>
      <c r="J101" s="197">
        <f>J240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272</v>
      </c>
      <c r="E102" s="196"/>
      <c r="F102" s="196"/>
      <c r="G102" s="196"/>
      <c r="H102" s="196"/>
      <c r="I102" s="196"/>
      <c r="J102" s="197">
        <f>J265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109</v>
      </c>
      <c r="E103" s="196"/>
      <c r="F103" s="196"/>
      <c r="G103" s="196"/>
      <c r="H103" s="196"/>
      <c r="I103" s="196"/>
      <c r="J103" s="197">
        <f>J326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110</v>
      </c>
      <c r="E104" s="196"/>
      <c r="F104" s="196"/>
      <c r="G104" s="196"/>
      <c r="H104" s="196"/>
      <c r="I104" s="196"/>
      <c r="J104" s="197">
        <f>J399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273</v>
      </c>
      <c r="E105" s="196"/>
      <c r="F105" s="196"/>
      <c r="G105" s="196"/>
      <c r="H105" s="196"/>
      <c r="I105" s="196"/>
      <c r="J105" s="197">
        <f>J448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274</v>
      </c>
      <c r="E106" s="191"/>
      <c r="F106" s="191"/>
      <c r="G106" s="191"/>
      <c r="H106" s="191"/>
      <c r="I106" s="191"/>
      <c r="J106" s="192">
        <f>J451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4"/>
      <c r="C107" s="133"/>
      <c r="D107" s="195" t="s">
        <v>275</v>
      </c>
      <c r="E107" s="196"/>
      <c r="F107" s="196"/>
      <c r="G107" s="196"/>
      <c r="H107" s="196"/>
      <c r="I107" s="196"/>
      <c r="J107" s="197">
        <f>J452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3" t="str">
        <f>E7</f>
        <v>Místo pro přecházení přes silnici III/3211, Rychnov nad Kněžnou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98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3" t="s">
        <v>99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100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E11</f>
        <v>b - návrh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F14</f>
        <v>Rychnov nad Kněžnou</v>
      </c>
      <c r="G123" s="40"/>
      <c r="H123" s="40"/>
      <c r="I123" s="32" t="s">
        <v>22</v>
      </c>
      <c r="J123" s="79" t="str">
        <f>IF(J14="","",J14)</f>
        <v>24. 9. 2021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E17</f>
        <v xml:space="preserve"> </v>
      </c>
      <c r="G125" s="40"/>
      <c r="H125" s="40"/>
      <c r="I125" s="32" t="s">
        <v>30</v>
      </c>
      <c r="J125" s="36" t="str">
        <f>E23</f>
        <v>VIAPROJEKT s.r.o. HK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IF(E20="","",E20)</f>
        <v>Vyplň údaj</v>
      </c>
      <c r="G126" s="40"/>
      <c r="H126" s="40"/>
      <c r="I126" s="32" t="s">
        <v>33</v>
      </c>
      <c r="J126" s="36" t="str">
        <f>E26</f>
        <v>B.Burešová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9"/>
      <c r="B128" s="200"/>
      <c r="C128" s="201" t="s">
        <v>112</v>
      </c>
      <c r="D128" s="202" t="s">
        <v>61</v>
      </c>
      <c r="E128" s="202" t="s">
        <v>57</v>
      </c>
      <c r="F128" s="202" t="s">
        <v>58</v>
      </c>
      <c r="G128" s="202" t="s">
        <v>113</v>
      </c>
      <c r="H128" s="202" t="s">
        <v>114</v>
      </c>
      <c r="I128" s="202" t="s">
        <v>115</v>
      </c>
      <c r="J128" s="202" t="s">
        <v>104</v>
      </c>
      <c r="K128" s="203" t="s">
        <v>116</v>
      </c>
      <c r="L128" s="204"/>
      <c r="M128" s="100" t="s">
        <v>1</v>
      </c>
      <c r="N128" s="101" t="s">
        <v>40</v>
      </c>
      <c r="O128" s="101" t="s">
        <v>117</v>
      </c>
      <c r="P128" s="101" t="s">
        <v>118</v>
      </c>
      <c r="Q128" s="101" t="s">
        <v>119</v>
      </c>
      <c r="R128" s="101" t="s">
        <v>120</v>
      </c>
      <c r="S128" s="101" t="s">
        <v>121</v>
      </c>
      <c r="T128" s="102" t="s">
        <v>122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</row>
    <row r="129" s="2" customFormat="1" ht="22.8" customHeight="1">
      <c r="A129" s="38"/>
      <c r="B129" s="39"/>
      <c r="C129" s="107" t="s">
        <v>123</v>
      </c>
      <c r="D129" s="40"/>
      <c r="E129" s="40"/>
      <c r="F129" s="40"/>
      <c r="G129" s="40"/>
      <c r="H129" s="40"/>
      <c r="I129" s="40"/>
      <c r="J129" s="205">
        <f>BK129</f>
        <v>0</v>
      </c>
      <c r="K129" s="40"/>
      <c r="L129" s="44"/>
      <c r="M129" s="103"/>
      <c r="N129" s="206"/>
      <c r="O129" s="104"/>
      <c r="P129" s="207">
        <f>P130+P451</f>
        <v>0</v>
      </c>
      <c r="Q129" s="104"/>
      <c r="R129" s="207">
        <f>R130+R451</f>
        <v>39.853486500000002</v>
      </c>
      <c r="S129" s="104"/>
      <c r="T129" s="208">
        <f>T130+T451</f>
        <v>4.4172500000000001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106</v>
      </c>
      <c r="BK129" s="209">
        <f>BK130+BK451</f>
        <v>0</v>
      </c>
    </row>
    <row r="130" s="12" customFormat="1" ht="25.92" customHeight="1">
      <c r="A130" s="12"/>
      <c r="B130" s="210"/>
      <c r="C130" s="211"/>
      <c r="D130" s="212" t="s">
        <v>75</v>
      </c>
      <c r="E130" s="213" t="s">
        <v>124</v>
      </c>
      <c r="F130" s="213" t="s">
        <v>125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P131+P240+P265+P326+P399+P448</f>
        <v>0</v>
      </c>
      <c r="Q130" s="218"/>
      <c r="R130" s="219">
        <f>R131+R240+R265+R326+R399+R448</f>
        <v>39.851086500000001</v>
      </c>
      <c r="S130" s="218"/>
      <c r="T130" s="220">
        <f>T131+T240+T265+T326+T399+T448</f>
        <v>4.4172500000000001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83</v>
      </c>
      <c r="AT130" s="222" t="s">
        <v>75</v>
      </c>
      <c r="AU130" s="222" t="s">
        <v>76</v>
      </c>
      <c r="AY130" s="221" t="s">
        <v>126</v>
      </c>
      <c r="BK130" s="223">
        <f>BK131+BK240+BK265+BK326+BK399+BK448</f>
        <v>0</v>
      </c>
    </row>
    <row r="131" s="12" customFormat="1" ht="22.8" customHeight="1">
      <c r="A131" s="12"/>
      <c r="B131" s="210"/>
      <c r="C131" s="211"/>
      <c r="D131" s="212" t="s">
        <v>75</v>
      </c>
      <c r="E131" s="224" t="s">
        <v>83</v>
      </c>
      <c r="F131" s="224" t="s">
        <v>127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SUM(P132:P239)</f>
        <v>0</v>
      </c>
      <c r="Q131" s="218"/>
      <c r="R131" s="219">
        <f>SUM(R132:R239)</f>
        <v>0.0024850000000000002</v>
      </c>
      <c r="S131" s="218"/>
      <c r="T131" s="220">
        <f>SUM(T132:T239)</f>
        <v>4.1749999999999998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83</v>
      </c>
      <c r="AT131" s="222" t="s">
        <v>75</v>
      </c>
      <c r="AU131" s="222" t="s">
        <v>83</v>
      </c>
      <c r="AY131" s="221" t="s">
        <v>126</v>
      </c>
      <c r="BK131" s="223">
        <f>SUM(BK132:BK239)</f>
        <v>0</v>
      </c>
    </row>
    <row r="132" s="2" customFormat="1" ht="16.5" customHeight="1">
      <c r="A132" s="38"/>
      <c r="B132" s="39"/>
      <c r="C132" s="226" t="s">
        <v>83</v>
      </c>
      <c r="D132" s="226" t="s">
        <v>128</v>
      </c>
      <c r="E132" s="227" t="s">
        <v>142</v>
      </c>
      <c r="F132" s="228" t="s">
        <v>143</v>
      </c>
      <c r="G132" s="229" t="s">
        <v>131</v>
      </c>
      <c r="H132" s="230">
        <v>5</v>
      </c>
      <c r="I132" s="231"/>
      <c r="J132" s="232">
        <f>ROUND(I132*H132,2)</f>
        <v>0</v>
      </c>
      <c r="K132" s="228" t="s">
        <v>132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0.28999999999999998</v>
      </c>
      <c r="T132" s="236">
        <f>S132*H132</f>
        <v>1.45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133</v>
      </c>
      <c r="AT132" s="237" t="s">
        <v>128</v>
      </c>
      <c r="AU132" s="237" t="s">
        <v>85</v>
      </c>
      <c r="AY132" s="17" t="s">
        <v>126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133</v>
      </c>
      <c r="BM132" s="237" t="s">
        <v>276</v>
      </c>
    </row>
    <row r="133" s="13" customFormat="1">
      <c r="A133" s="13"/>
      <c r="B133" s="239"/>
      <c r="C133" s="240"/>
      <c r="D133" s="241" t="s">
        <v>135</v>
      </c>
      <c r="E133" s="242" t="s">
        <v>1</v>
      </c>
      <c r="F133" s="243" t="s">
        <v>277</v>
      </c>
      <c r="G133" s="240"/>
      <c r="H133" s="242" t="s">
        <v>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135</v>
      </c>
      <c r="AU133" s="249" t="s">
        <v>85</v>
      </c>
      <c r="AV133" s="13" t="s">
        <v>83</v>
      </c>
      <c r="AW133" s="13" t="s">
        <v>32</v>
      </c>
      <c r="AX133" s="13" t="s">
        <v>76</v>
      </c>
      <c r="AY133" s="249" t="s">
        <v>126</v>
      </c>
    </row>
    <row r="134" s="14" customFormat="1">
      <c r="A134" s="14"/>
      <c r="B134" s="250"/>
      <c r="C134" s="251"/>
      <c r="D134" s="241" t="s">
        <v>135</v>
      </c>
      <c r="E134" s="252" t="s">
        <v>1</v>
      </c>
      <c r="F134" s="253" t="s">
        <v>147</v>
      </c>
      <c r="G134" s="251"/>
      <c r="H134" s="254">
        <v>5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135</v>
      </c>
      <c r="AU134" s="260" t="s">
        <v>85</v>
      </c>
      <c r="AV134" s="14" t="s">
        <v>85</v>
      </c>
      <c r="AW134" s="14" t="s">
        <v>32</v>
      </c>
      <c r="AX134" s="14" t="s">
        <v>76</v>
      </c>
      <c r="AY134" s="260" t="s">
        <v>126</v>
      </c>
    </row>
    <row r="135" s="15" customFormat="1">
      <c r="A135" s="15"/>
      <c r="B135" s="261"/>
      <c r="C135" s="262"/>
      <c r="D135" s="241" t="s">
        <v>135</v>
      </c>
      <c r="E135" s="263" t="s">
        <v>1</v>
      </c>
      <c r="F135" s="264" t="s">
        <v>138</v>
      </c>
      <c r="G135" s="262"/>
      <c r="H135" s="265">
        <v>5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1" t="s">
        <v>135</v>
      </c>
      <c r="AU135" s="271" t="s">
        <v>85</v>
      </c>
      <c r="AV135" s="15" t="s">
        <v>133</v>
      </c>
      <c r="AW135" s="15" t="s">
        <v>32</v>
      </c>
      <c r="AX135" s="15" t="s">
        <v>83</v>
      </c>
      <c r="AY135" s="271" t="s">
        <v>126</v>
      </c>
    </row>
    <row r="136" s="2" customFormat="1" ht="16.5" customHeight="1">
      <c r="A136" s="38"/>
      <c r="B136" s="39"/>
      <c r="C136" s="226" t="s">
        <v>85</v>
      </c>
      <c r="D136" s="226" t="s">
        <v>128</v>
      </c>
      <c r="E136" s="227" t="s">
        <v>151</v>
      </c>
      <c r="F136" s="228" t="s">
        <v>152</v>
      </c>
      <c r="G136" s="229" t="s">
        <v>131</v>
      </c>
      <c r="H136" s="230">
        <v>5</v>
      </c>
      <c r="I136" s="231"/>
      <c r="J136" s="232">
        <f>ROUND(I136*H136,2)</f>
        <v>0</v>
      </c>
      <c r="K136" s="228" t="s">
        <v>132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0.32500000000000001</v>
      </c>
      <c r="T136" s="236">
        <f>S136*H136</f>
        <v>1.625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133</v>
      </c>
      <c r="AT136" s="237" t="s">
        <v>128</v>
      </c>
      <c r="AU136" s="237" t="s">
        <v>85</v>
      </c>
      <c r="AY136" s="17" t="s">
        <v>126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133</v>
      </c>
      <c r="BM136" s="237" t="s">
        <v>278</v>
      </c>
    </row>
    <row r="137" s="13" customFormat="1">
      <c r="A137" s="13"/>
      <c r="B137" s="239"/>
      <c r="C137" s="240"/>
      <c r="D137" s="241" t="s">
        <v>135</v>
      </c>
      <c r="E137" s="242" t="s">
        <v>1</v>
      </c>
      <c r="F137" s="243" t="s">
        <v>279</v>
      </c>
      <c r="G137" s="240"/>
      <c r="H137" s="242" t="s">
        <v>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135</v>
      </c>
      <c r="AU137" s="249" t="s">
        <v>85</v>
      </c>
      <c r="AV137" s="13" t="s">
        <v>83</v>
      </c>
      <c r="AW137" s="13" t="s">
        <v>32</v>
      </c>
      <c r="AX137" s="13" t="s">
        <v>76</v>
      </c>
      <c r="AY137" s="249" t="s">
        <v>126</v>
      </c>
    </row>
    <row r="138" s="14" customFormat="1">
      <c r="A138" s="14"/>
      <c r="B138" s="250"/>
      <c r="C138" s="251"/>
      <c r="D138" s="241" t="s">
        <v>135</v>
      </c>
      <c r="E138" s="252" t="s">
        <v>1</v>
      </c>
      <c r="F138" s="253" t="s">
        <v>147</v>
      </c>
      <c r="G138" s="251"/>
      <c r="H138" s="254">
        <v>5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0" t="s">
        <v>135</v>
      </c>
      <c r="AU138" s="260" t="s">
        <v>85</v>
      </c>
      <c r="AV138" s="14" t="s">
        <v>85</v>
      </c>
      <c r="AW138" s="14" t="s">
        <v>32</v>
      </c>
      <c r="AX138" s="14" t="s">
        <v>76</v>
      </c>
      <c r="AY138" s="260" t="s">
        <v>126</v>
      </c>
    </row>
    <row r="139" s="15" customFormat="1">
      <c r="A139" s="15"/>
      <c r="B139" s="261"/>
      <c r="C139" s="262"/>
      <c r="D139" s="241" t="s">
        <v>135</v>
      </c>
      <c r="E139" s="263" t="s">
        <v>1</v>
      </c>
      <c r="F139" s="264" t="s">
        <v>138</v>
      </c>
      <c r="G139" s="262"/>
      <c r="H139" s="265">
        <v>5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1" t="s">
        <v>135</v>
      </c>
      <c r="AU139" s="271" t="s">
        <v>85</v>
      </c>
      <c r="AV139" s="15" t="s">
        <v>133</v>
      </c>
      <c r="AW139" s="15" t="s">
        <v>32</v>
      </c>
      <c r="AX139" s="15" t="s">
        <v>83</v>
      </c>
      <c r="AY139" s="271" t="s">
        <v>126</v>
      </c>
    </row>
    <row r="140" s="2" customFormat="1" ht="16.5" customHeight="1">
      <c r="A140" s="38"/>
      <c r="B140" s="39"/>
      <c r="C140" s="226" t="s">
        <v>141</v>
      </c>
      <c r="D140" s="226" t="s">
        <v>128</v>
      </c>
      <c r="E140" s="227" t="s">
        <v>156</v>
      </c>
      <c r="F140" s="228" t="s">
        <v>157</v>
      </c>
      <c r="G140" s="229" t="s">
        <v>131</v>
      </c>
      <c r="H140" s="230">
        <v>5</v>
      </c>
      <c r="I140" s="231"/>
      <c r="J140" s="232">
        <f>ROUND(I140*H140,2)</f>
        <v>0</v>
      </c>
      <c r="K140" s="228" t="s">
        <v>132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0.22</v>
      </c>
      <c r="T140" s="236">
        <f>S140*H140</f>
        <v>1.1000000000000001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133</v>
      </c>
      <c r="AT140" s="237" t="s">
        <v>128</v>
      </c>
      <c r="AU140" s="237" t="s">
        <v>85</v>
      </c>
      <c r="AY140" s="17" t="s">
        <v>126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133</v>
      </c>
      <c r="BM140" s="237" t="s">
        <v>280</v>
      </c>
    </row>
    <row r="141" s="13" customFormat="1">
      <c r="A141" s="13"/>
      <c r="B141" s="239"/>
      <c r="C141" s="240"/>
      <c r="D141" s="241" t="s">
        <v>135</v>
      </c>
      <c r="E141" s="242" t="s">
        <v>1</v>
      </c>
      <c r="F141" s="243" t="s">
        <v>281</v>
      </c>
      <c r="G141" s="240"/>
      <c r="H141" s="242" t="s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135</v>
      </c>
      <c r="AU141" s="249" t="s">
        <v>85</v>
      </c>
      <c r="AV141" s="13" t="s">
        <v>83</v>
      </c>
      <c r="AW141" s="13" t="s">
        <v>32</v>
      </c>
      <c r="AX141" s="13" t="s">
        <v>76</v>
      </c>
      <c r="AY141" s="249" t="s">
        <v>126</v>
      </c>
    </row>
    <row r="142" s="14" customFormat="1">
      <c r="A142" s="14"/>
      <c r="B142" s="250"/>
      <c r="C142" s="251"/>
      <c r="D142" s="241" t="s">
        <v>135</v>
      </c>
      <c r="E142" s="252" t="s">
        <v>1</v>
      </c>
      <c r="F142" s="253" t="s">
        <v>147</v>
      </c>
      <c r="G142" s="251"/>
      <c r="H142" s="254">
        <v>5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135</v>
      </c>
      <c r="AU142" s="260" t="s">
        <v>85</v>
      </c>
      <c r="AV142" s="14" t="s">
        <v>85</v>
      </c>
      <c r="AW142" s="14" t="s">
        <v>32</v>
      </c>
      <c r="AX142" s="14" t="s">
        <v>76</v>
      </c>
      <c r="AY142" s="260" t="s">
        <v>126</v>
      </c>
    </row>
    <row r="143" s="15" customFormat="1">
      <c r="A143" s="15"/>
      <c r="B143" s="261"/>
      <c r="C143" s="262"/>
      <c r="D143" s="241" t="s">
        <v>135</v>
      </c>
      <c r="E143" s="263" t="s">
        <v>1</v>
      </c>
      <c r="F143" s="264" t="s">
        <v>138</v>
      </c>
      <c r="G143" s="262"/>
      <c r="H143" s="265">
        <v>5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135</v>
      </c>
      <c r="AU143" s="271" t="s">
        <v>85</v>
      </c>
      <c r="AV143" s="15" t="s">
        <v>133</v>
      </c>
      <c r="AW143" s="15" t="s">
        <v>32</v>
      </c>
      <c r="AX143" s="15" t="s">
        <v>83</v>
      </c>
      <c r="AY143" s="271" t="s">
        <v>126</v>
      </c>
    </row>
    <row r="144" s="2" customFormat="1" ht="21.75" customHeight="1">
      <c r="A144" s="38"/>
      <c r="B144" s="39"/>
      <c r="C144" s="226" t="s">
        <v>133</v>
      </c>
      <c r="D144" s="226" t="s">
        <v>128</v>
      </c>
      <c r="E144" s="227" t="s">
        <v>282</v>
      </c>
      <c r="F144" s="228" t="s">
        <v>283</v>
      </c>
      <c r="G144" s="229" t="s">
        <v>187</v>
      </c>
      <c r="H144" s="230">
        <v>22</v>
      </c>
      <c r="I144" s="231"/>
      <c r="J144" s="232">
        <f>ROUND(I144*H144,2)</f>
        <v>0</v>
      </c>
      <c r="K144" s="228" t="s">
        <v>132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133</v>
      </c>
      <c r="AT144" s="237" t="s">
        <v>128</v>
      </c>
      <c r="AU144" s="237" t="s">
        <v>85</v>
      </c>
      <c r="AY144" s="17" t="s">
        <v>126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133</v>
      </c>
      <c r="BM144" s="237" t="s">
        <v>284</v>
      </c>
    </row>
    <row r="145" s="13" customFormat="1">
      <c r="A145" s="13"/>
      <c r="B145" s="239"/>
      <c r="C145" s="240"/>
      <c r="D145" s="241" t="s">
        <v>135</v>
      </c>
      <c r="E145" s="242" t="s">
        <v>1</v>
      </c>
      <c r="F145" s="243" t="s">
        <v>285</v>
      </c>
      <c r="G145" s="240"/>
      <c r="H145" s="242" t="s">
        <v>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135</v>
      </c>
      <c r="AU145" s="249" t="s">
        <v>85</v>
      </c>
      <c r="AV145" s="13" t="s">
        <v>83</v>
      </c>
      <c r="AW145" s="13" t="s">
        <v>32</v>
      </c>
      <c r="AX145" s="13" t="s">
        <v>76</v>
      </c>
      <c r="AY145" s="249" t="s">
        <v>126</v>
      </c>
    </row>
    <row r="146" s="14" customFormat="1">
      <c r="A146" s="14"/>
      <c r="B146" s="250"/>
      <c r="C146" s="251"/>
      <c r="D146" s="241" t="s">
        <v>135</v>
      </c>
      <c r="E146" s="252" t="s">
        <v>1</v>
      </c>
      <c r="F146" s="253" t="s">
        <v>238</v>
      </c>
      <c r="G146" s="251"/>
      <c r="H146" s="254">
        <v>22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135</v>
      </c>
      <c r="AU146" s="260" t="s">
        <v>85</v>
      </c>
      <c r="AV146" s="14" t="s">
        <v>85</v>
      </c>
      <c r="AW146" s="14" t="s">
        <v>32</v>
      </c>
      <c r="AX146" s="14" t="s">
        <v>76</v>
      </c>
      <c r="AY146" s="260" t="s">
        <v>126</v>
      </c>
    </row>
    <row r="147" s="15" customFormat="1">
      <c r="A147" s="15"/>
      <c r="B147" s="261"/>
      <c r="C147" s="262"/>
      <c r="D147" s="241" t="s">
        <v>135</v>
      </c>
      <c r="E147" s="263" t="s">
        <v>1</v>
      </c>
      <c r="F147" s="264" t="s">
        <v>138</v>
      </c>
      <c r="G147" s="262"/>
      <c r="H147" s="265">
        <v>22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1" t="s">
        <v>135</v>
      </c>
      <c r="AU147" s="271" t="s">
        <v>85</v>
      </c>
      <c r="AV147" s="15" t="s">
        <v>133</v>
      </c>
      <c r="AW147" s="15" t="s">
        <v>32</v>
      </c>
      <c r="AX147" s="15" t="s">
        <v>83</v>
      </c>
      <c r="AY147" s="271" t="s">
        <v>126</v>
      </c>
    </row>
    <row r="148" s="2" customFormat="1" ht="21.75" customHeight="1">
      <c r="A148" s="38"/>
      <c r="B148" s="39"/>
      <c r="C148" s="226" t="s">
        <v>147</v>
      </c>
      <c r="D148" s="226" t="s">
        <v>128</v>
      </c>
      <c r="E148" s="227" t="s">
        <v>286</v>
      </c>
      <c r="F148" s="228" t="s">
        <v>287</v>
      </c>
      <c r="G148" s="229" t="s">
        <v>187</v>
      </c>
      <c r="H148" s="230">
        <v>1</v>
      </c>
      <c r="I148" s="231"/>
      <c r="J148" s="232">
        <f>ROUND(I148*H148,2)</f>
        <v>0</v>
      </c>
      <c r="K148" s="228" t="s">
        <v>132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133</v>
      </c>
      <c r="AT148" s="237" t="s">
        <v>128</v>
      </c>
      <c r="AU148" s="237" t="s">
        <v>85</v>
      </c>
      <c r="AY148" s="17" t="s">
        <v>126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133</v>
      </c>
      <c r="BM148" s="237" t="s">
        <v>288</v>
      </c>
    </row>
    <row r="149" s="13" customFormat="1">
      <c r="A149" s="13"/>
      <c r="B149" s="239"/>
      <c r="C149" s="240"/>
      <c r="D149" s="241" t="s">
        <v>135</v>
      </c>
      <c r="E149" s="242" t="s">
        <v>1</v>
      </c>
      <c r="F149" s="243" t="s">
        <v>289</v>
      </c>
      <c r="G149" s="240"/>
      <c r="H149" s="242" t="s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135</v>
      </c>
      <c r="AU149" s="249" t="s">
        <v>85</v>
      </c>
      <c r="AV149" s="13" t="s">
        <v>83</v>
      </c>
      <c r="AW149" s="13" t="s">
        <v>32</v>
      </c>
      <c r="AX149" s="13" t="s">
        <v>76</v>
      </c>
      <c r="AY149" s="249" t="s">
        <v>126</v>
      </c>
    </row>
    <row r="150" s="14" customFormat="1">
      <c r="A150" s="14"/>
      <c r="B150" s="250"/>
      <c r="C150" s="251"/>
      <c r="D150" s="241" t="s">
        <v>135</v>
      </c>
      <c r="E150" s="252" t="s">
        <v>1</v>
      </c>
      <c r="F150" s="253" t="s">
        <v>83</v>
      </c>
      <c r="G150" s="251"/>
      <c r="H150" s="254">
        <v>1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135</v>
      </c>
      <c r="AU150" s="260" t="s">
        <v>85</v>
      </c>
      <c r="AV150" s="14" t="s">
        <v>85</v>
      </c>
      <c r="AW150" s="14" t="s">
        <v>32</v>
      </c>
      <c r="AX150" s="14" t="s">
        <v>76</v>
      </c>
      <c r="AY150" s="260" t="s">
        <v>126</v>
      </c>
    </row>
    <row r="151" s="15" customFormat="1">
      <c r="A151" s="15"/>
      <c r="B151" s="261"/>
      <c r="C151" s="262"/>
      <c r="D151" s="241" t="s">
        <v>135</v>
      </c>
      <c r="E151" s="263" t="s">
        <v>1</v>
      </c>
      <c r="F151" s="264" t="s">
        <v>138</v>
      </c>
      <c r="G151" s="262"/>
      <c r="H151" s="265">
        <v>1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1" t="s">
        <v>135</v>
      </c>
      <c r="AU151" s="271" t="s">
        <v>85</v>
      </c>
      <c r="AV151" s="15" t="s">
        <v>133</v>
      </c>
      <c r="AW151" s="15" t="s">
        <v>32</v>
      </c>
      <c r="AX151" s="15" t="s">
        <v>83</v>
      </c>
      <c r="AY151" s="271" t="s">
        <v>126</v>
      </c>
    </row>
    <row r="152" s="2" customFormat="1" ht="16.5" customHeight="1">
      <c r="A152" s="38"/>
      <c r="B152" s="39"/>
      <c r="C152" s="226" t="s">
        <v>150</v>
      </c>
      <c r="D152" s="226" t="s">
        <v>128</v>
      </c>
      <c r="E152" s="227" t="s">
        <v>290</v>
      </c>
      <c r="F152" s="228" t="s">
        <v>291</v>
      </c>
      <c r="G152" s="229" t="s">
        <v>187</v>
      </c>
      <c r="H152" s="230">
        <v>1</v>
      </c>
      <c r="I152" s="231"/>
      <c r="J152" s="232">
        <f>ROUND(I152*H152,2)</f>
        <v>0</v>
      </c>
      <c r="K152" s="228" t="s">
        <v>132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133</v>
      </c>
      <c r="AT152" s="237" t="s">
        <v>128</v>
      </c>
      <c r="AU152" s="237" t="s">
        <v>85</v>
      </c>
      <c r="AY152" s="17" t="s">
        <v>126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133</v>
      </c>
      <c r="BM152" s="237" t="s">
        <v>292</v>
      </c>
    </row>
    <row r="153" s="13" customFormat="1">
      <c r="A153" s="13"/>
      <c r="B153" s="239"/>
      <c r="C153" s="240"/>
      <c r="D153" s="241" t="s">
        <v>135</v>
      </c>
      <c r="E153" s="242" t="s">
        <v>1</v>
      </c>
      <c r="F153" s="243" t="s">
        <v>293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135</v>
      </c>
      <c r="AU153" s="249" t="s">
        <v>85</v>
      </c>
      <c r="AV153" s="13" t="s">
        <v>83</v>
      </c>
      <c r="AW153" s="13" t="s">
        <v>32</v>
      </c>
      <c r="AX153" s="13" t="s">
        <v>76</v>
      </c>
      <c r="AY153" s="249" t="s">
        <v>126</v>
      </c>
    </row>
    <row r="154" s="14" customFormat="1">
      <c r="A154" s="14"/>
      <c r="B154" s="250"/>
      <c r="C154" s="251"/>
      <c r="D154" s="241" t="s">
        <v>135</v>
      </c>
      <c r="E154" s="252" t="s">
        <v>1</v>
      </c>
      <c r="F154" s="253" t="s">
        <v>83</v>
      </c>
      <c r="G154" s="251"/>
      <c r="H154" s="254">
        <v>1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135</v>
      </c>
      <c r="AU154" s="260" t="s">
        <v>85</v>
      </c>
      <c r="AV154" s="14" t="s">
        <v>85</v>
      </c>
      <c r="AW154" s="14" t="s">
        <v>32</v>
      </c>
      <c r="AX154" s="14" t="s">
        <v>76</v>
      </c>
      <c r="AY154" s="260" t="s">
        <v>126</v>
      </c>
    </row>
    <row r="155" s="15" customFormat="1">
      <c r="A155" s="15"/>
      <c r="B155" s="261"/>
      <c r="C155" s="262"/>
      <c r="D155" s="241" t="s">
        <v>135</v>
      </c>
      <c r="E155" s="263" t="s">
        <v>1</v>
      </c>
      <c r="F155" s="264" t="s">
        <v>138</v>
      </c>
      <c r="G155" s="262"/>
      <c r="H155" s="265">
        <v>1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135</v>
      </c>
      <c r="AU155" s="271" t="s">
        <v>85</v>
      </c>
      <c r="AV155" s="15" t="s">
        <v>133</v>
      </c>
      <c r="AW155" s="15" t="s">
        <v>32</v>
      </c>
      <c r="AX155" s="15" t="s">
        <v>83</v>
      </c>
      <c r="AY155" s="271" t="s">
        <v>126</v>
      </c>
    </row>
    <row r="156" s="2" customFormat="1" ht="16.5" customHeight="1">
      <c r="A156" s="38"/>
      <c r="B156" s="39"/>
      <c r="C156" s="226" t="s">
        <v>155</v>
      </c>
      <c r="D156" s="226" t="s">
        <v>128</v>
      </c>
      <c r="E156" s="227" t="s">
        <v>290</v>
      </c>
      <c r="F156" s="228" t="s">
        <v>291</v>
      </c>
      <c r="G156" s="229" t="s">
        <v>187</v>
      </c>
      <c r="H156" s="230">
        <v>2.2000000000000002</v>
      </c>
      <c r="I156" s="231"/>
      <c r="J156" s="232">
        <f>ROUND(I156*H156,2)</f>
        <v>0</v>
      </c>
      <c r="K156" s="228" t="s">
        <v>132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133</v>
      </c>
      <c r="AT156" s="237" t="s">
        <v>128</v>
      </c>
      <c r="AU156" s="237" t="s">
        <v>85</v>
      </c>
      <c r="AY156" s="17" t="s">
        <v>126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133</v>
      </c>
      <c r="BM156" s="237" t="s">
        <v>294</v>
      </c>
    </row>
    <row r="157" s="13" customFormat="1">
      <c r="A157" s="13"/>
      <c r="B157" s="239"/>
      <c r="C157" s="240"/>
      <c r="D157" s="241" t="s">
        <v>135</v>
      </c>
      <c r="E157" s="242" t="s">
        <v>1</v>
      </c>
      <c r="F157" s="243" t="s">
        <v>295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135</v>
      </c>
      <c r="AU157" s="249" t="s">
        <v>85</v>
      </c>
      <c r="AV157" s="13" t="s">
        <v>83</v>
      </c>
      <c r="AW157" s="13" t="s">
        <v>32</v>
      </c>
      <c r="AX157" s="13" t="s">
        <v>76</v>
      </c>
      <c r="AY157" s="249" t="s">
        <v>126</v>
      </c>
    </row>
    <row r="158" s="14" customFormat="1">
      <c r="A158" s="14"/>
      <c r="B158" s="250"/>
      <c r="C158" s="251"/>
      <c r="D158" s="241" t="s">
        <v>135</v>
      </c>
      <c r="E158" s="252" t="s">
        <v>1</v>
      </c>
      <c r="F158" s="253" t="s">
        <v>296</v>
      </c>
      <c r="G158" s="251"/>
      <c r="H158" s="254">
        <v>2.2000000000000002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135</v>
      </c>
      <c r="AU158" s="260" t="s">
        <v>85</v>
      </c>
      <c r="AV158" s="14" t="s">
        <v>85</v>
      </c>
      <c r="AW158" s="14" t="s">
        <v>32</v>
      </c>
      <c r="AX158" s="14" t="s">
        <v>76</v>
      </c>
      <c r="AY158" s="260" t="s">
        <v>126</v>
      </c>
    </row>
    <row r="159" s="15" customFormat="1">
      <c r="A159" s="15"/>
      <c r="B159" s="261"/>
      <c r="C159" s="262"/>
      <c r="D159" s="241" t="s">
        <v>135</v>
      </c>
      <c r="E159" s="263" t="s">
        <v>1</v>
      </c>
      <c r="F159" s="264" t="s">
        <v>138</v>
      </c>
      <c r="G159" s="262"/>
      <c r="H159" s="265">
        <v>2.2000000000000002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1" t="s">
        <v>135</v>
      </c>
      <c r="AU159" s="271" t="s">
        <v>85</v>
      </c>
      <c r="AV159" s="15" t="s">
        <v>133</v>
      </c>
      <c r="AW159" s="15" t="s">
        <v>32</v>
      </c>
      <c r="AX159" s="15" t="s">
        <v>83</v>
      </c>
      <c r="AY159" s="271" t="s">
        <v>126</v>
      </c>
    </row>
    <row r="160" s="2" customFormat="1" ht="16.5" customHeight="1">
      <c r="A160" s="38"/>
      <c r="B160" s="39"/>
      <c r="C160" s="226" t="s">
        <v>160</v>
      </c>
      <c r="D160" s="226" t="s">
        <v>128</v>
      </c>
      <c r="E160" s="227" t="s">
        <v>185</v>
      </c>
      <c r="F160" s="228" t="s">
        <v>186</v>
      </c>
      <c r="G160" s="229" t="s">
        <v>187</v>
      </c>
      <c r="H160" s="230">
        <v>10</v>
      </c>
      <c r="I160" s="231"/>
      <c r="J160" s="232">
        <f>ROUND(I160*H160,2)</f>
        <v>0</v>
      </c>
      <c r="K160" s="228" t="s">
        <v>132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133</v>
      </c>
      <c r="AT160" s="237" t="s">
        <v>128</v>
      </c>
      <c r="AU160" s="237" t="s">
        <v>85</v>
      </c>
      <c r="AY160" s="17" t="s">
        <v>126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133</v>
      </c>
      <c r="BM160" s="237" t="s">
        <v>297</v>
      </c>
    </row>
    <row r="161" s="13" customFormat="1">
      <c r="A161" s="13"/>
      <c r="B161" s="239"/>
      <c r="C161" s="240"/>
      <c r="D161" s="241" t="s">
        <v>135</v>
      </c>
      <c r="E161" s="242" t="s">
        <v>1</v>
      </c>
      <c r="F161" s="243" t="s">
        <v>298</v>
      </c>
      <c r="G161" s="240"/>
      <c r="H161" s="242" t="s">
        <v>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135</v>
      </c>
      <c r="AU161" s="249" t="s">
        <v>85</v>
      </c>
      <c r="AV161" s="13" t="s">
        <v>83</v>
      </c>
      <c r="AW161" s="13" t="s">
        <v>32</v>
      </c>
      <c r="AX161" s="13" t="s">
        <v>76</v>
      </c>
      <c r="AY161" s="249" t="s">
        <v>126</v>
      </c>
    </row>
    <row r="162" s="14" customFormat="1">
      <c r="A162" s="14"/>
      <c r="B162" s="250"/>
      <c r="C162" s="251"/>
      <c r="D162" s="241" t="s">
        <v>135</v>
      </c>
      <c r="E162" s="252" t="s">
        <v>1</v>
      </c>
      <c r="F162" s="253" t="s">
        <v>172</v>
      </c>
      <c r="G162" s="251"/>
      <c r="H162" s="254">
        <v>10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135</v>
      </c>
      <c r="AU162" s="260" t="s">
        <v>85</v>
      </c>
      <c r="AV162" s="14" t="s">
        <v>85</v>
      </c>
      <c r="AW162" s="14" t="s">
        <v>32</v>
      </c>
      <c r="AX162" s="14" t="s">
        <v>76</v>
      </c>
      <c r="AY162" s="260" t="s">
        <v>126</v>
      </c>
    </row>
    <row r="163" s="15" customFormat="1">
      <c r="A163" s="15"/>
      <c r="B163" s="261"/>
      <c r="C163" s="262"/>
      <c r="D163" s="241" t="s">
        <v>135</v>
      </c>
      <c r="E163" s="263" t="s">
        <v>1</v>
      </c>
      <c r="F163" s="264" t="s">
        <v>138</v>
      </c>
      <c r="G163" s="262"/>
      <c r="H163" s="265">
        <v>10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1" t="s">
        <v>135</v>
      </c>
      <c r="AU163" s="271" t="s">
        <v>85</v>
      </c>
      <c r="AV163" s="15" t="s">
        <v>133</v>
      </c>
      <c r="AW163" s="15" t="s">
        <v>32</v>
      </c>
      <c r="AX163" s="15" t="s">
        <v>83</v>
      </c>
      <c r="AY163" s="271" t="s">
        <v>126</v>
      </c>
    </row>
    <row r="164" s="2" customFormat="1" ht="16.5" customHeight="1">
      <c r="A164" s="38"/>
      <c r="B164" s="39"/>
      <c r="C164" s="226" t="s">
        <v>166</v>
      </c>
      <c r="D164" s="226" t="s">
        <v>128</v>
      </c>
      <c r="E164" s="227" t="s">
        <v>299</v>
      </c>
      <c r="F164" s="228" t="s">
        <v>300</v>
      </c>
      <c r="G164" s="229" t="s">
        <v>187</v>
      </c>
      <c r="H164" s="230">
        <v>0.80000000000000004</v>
      </c>
      <c r="I164" s="231"/>
      <c r="J164" s="232">
        <f>ROUND(I164*H164,2)</f>
        <v>0</v>
      </c>
      <c r="K164" s="228" t="s">
        <v>132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133</v>
      </c>
      <c r="AT164" s="237" t="s">
        <v>128</v>
      </c>
      <c r="AU164" s="237" t="s">
        <v>85</v>
      </c>
      <c r="AY164" s="17" t="s">
        <v>126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133</v>
      </c>
      <c r="BM164" s="237" t="s">
        <v>301</v>
      </c>
    </row>
    <row r="165" s="13" customFormat="1">
      <c r="A165" s="13"/>
      <c r="B165" s="239"/>
      <c r="C165" s="240"/>
      <c r="D165" s="241" t="s">
        <v>135</v>
      </c>
      <c r="E165" s="242" t="s">
        <v>1</v>
      </c>
      <c r="F165" s="243" t="s">
        <v>302</v>
      </c>
      <c r="G165" s="240"/>
      <c r="H165" s="242" t="s">
        <v>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135</v>
      </c>
      <c r="AU165" s="249" t="s">
        <v>85</v>
      </c>
      <c r="AV165" s="13" t="s">
        <v>83</v>
      </c>
      <c r="AW165" s="13" t="s">
        <v>32</v>
      </c>
      <c r="AX165" s="13" t="s">
        <v>76</v>
      </c>
      <c r="AY165" s="249" t="s">
        <v>126</v>
      </c>
    </row>
    <row r="166" s="14" customFormat="1">
      <c r="A166" s="14"/>
      <c r="B166" s="250"/>
      <c r="C166" s="251"/>
      <c r="D166" s="241" t="s">
        <v>135</v>
      </c>
      <c r="E166" s="252" t="s">
        <v>1</v>
      </c>
      <c r="F166" s="253" t="s">
        <v>303</v>
      </c>
      <c r="G166" s="251"/>
      <c r="H166" s="254">
        <v>0.80000000000000004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135</v>
      </c>
      <c r="AU166" s="260" t="s">
        <v>85</v>
      </c>
      <c r="AV166" s="14" t="s">
        <v>85</v>
      </c>
      <c r="AW166" s="14" t="s">
        <v>32</v>
      </c>
      <c r="AX166" s="14" t="s">
        <v>76</v>
      </c>
      <c r="AY166" s="260" t="s">
        <v>126</v>
      </c>
    </row>
    <row r="167" s="15" customFormat="1">
      <c r="A167" s="15"/>
      <c r="B167" s="261"/>
      <c r="C167" s="262"/>
      <c r="D167" s="241" t="s">
        <v>135</v>
      </c>
      <c r="E167" s="263" t="s">
        <v>1</v>
      </c>
      <c r="F167" s="264" t="s">
        <v>138</v>
      </c>
      <c r="G167" s="262"/>
      <c r="H167" s="265">
        <v>0.80000000000000004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1" t="s">
        <v>135</v>
      </c>
      <c r="AU167" s="271" t="s">
        <v>85</v>
      </c>
      <c r="AV167" s="15" t="s">
        <v>133</v>
      </c>
      <c r="AW167" s="15" t="s">
        <v>32</v>
      </c>
      <c r="AX167" s="15" t="s">
        <v>83</v>
      </c>
      <c r="AY167" s="271" t="s">
        <v>126</v>
      </c>
    </row>
    <row r="168" s="2" customFormat="1" ht="16.5" customHeight="1">
      <c r="A168" s="38"/>
      <c r="B168" s="39"/>
      <c r="C168" s="226" t="s">
        <v>172</v>
      </c>
      <c r="D168" s="226" t="s">
        <v>128</v>
      </c>
      <c r="E168" s="227" t="s">
        <v>299</v>
      </c>
      <c r="F168" s="228" t="s">
        <v>300</v>
      </c>
      <c r="G168" s="229" t="s">
        <v>187</v>
      </c>
      <c r="H168" s="230">
        <v>15</v>
      </c>
      <c r="I168" s="231"/>
      <c r="J168" s="232">
        <f>ROUND(I168*H168,2)</f>
        <v>0</v>
      </c>
      <c r="K168" s="228" t="s">
        <v>132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133</v>
      </c>
      <c r="AT168" s="237" t="s">
        <v>128</v>
      </c>
      <c r="AU168" s="237" t="s">
        <v>85</v>
      </c>
      <c r="AY168" s="17" t="s">
        <v>126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133</v>
      </c>
      <c r="BM168" s="237" t="s">
        <v>304</v>
      </c>
    </row>
    <row r="169" s="13" customFormat="1">
      <c r="A169" s="13"/>
      <c r="B169" s="239"/>
      <c r="C169" s="240"/>
      <c r="D169" s="241" t="s">
        <v>135</v>
      </c>
      <c r="E169" s="242" t="s">
        <v>1</v>
      </c>
      <c r="F169" s="243" t="s">
        <v>305</v>
      </c>
      <c r="G169" s="240"/>
      <c r="H169" s="242" t="s">
        <v>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135</v>
      </c>
      <c r="AU169" s="249" t="s">
        <v>85</v>
      </c>
      <c r="AV169" s="13" t="s">
        <v>83</v>
      </c>
      <c r="AW169" s="13" t="s">
        <v>32</v>
      </c>
      <c r="AX169" s="13" t="s">
        <v>76</v>
      </c>
      <c r="AY169" s="249" t="s">
        <v>126</v>
      </c>
    </row>
    <row r="170" s="14" customFormat="1">
      <c r="A170" s="14"/>
      <c r="B170" s="250"/>
      <c r="C170" s="251"/>
      <c r="D170" s="241" t="s">
        <v>135</v>
      </c>
      <c r="E170" s="252" t="s">
        <v>1</v>
      </c>
      <c r="F170" s="253" t="s">
        <v>8</v>
      </c>
      <c r="G170" s="251"/>
      <c r="H170" s="254">
        <v>15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135</v>
      </c>
      <c r="AU170" s="260" t="s">
        <v>85</v>
      </c>
      <c r="AV170" s="14" t="s">
        <v>85</v>
      </c>
      <c r="AW170" s="14" t="s">
        <v>32</v>
      </c>
      <c r="AX170" s="14" t="s">
        <v>76</v>
      </c>
      <c r="AY170" s="260" t="s">
        <v>126</v>
      </c>
    </row>
    <row r="171" s="15" customFormat="1">
      <c r="A171" s="15"/>
      <c r="B171" s="261"/>
      <c r="C171" s="262"/>
      <c r="D171" s="241" t="s">
        <v>135</v>
      </c>
      <c r="E171" s="263" t="s">
        <v>1</v>
      </c>
      <c r="F171" s="264" t="s">
        <v>138</v>
      </c>
      <c r="G171" s="262"/>
      <c r="H171" s="265">
        <v>15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1" t="s">
        <v>135</v>
      </c>
      <c r="AU171" s="271" t="s">
        <v>85</v>
      </c>
      <c r="AV171" s="15" t="s">
        <v>133</v>
      </c>
      <c r="AW171" s="15" t="s">
        <v>32</v>
      </c>
      <c r="AX171" s="15" t="s">
        <v>83</v>
      </c>
      <c r="AY171" s="271" t="s">
        <v>126</v>
      </c>
    </row>
    <row r="172" s="2" customFormat="1" ht="16.5" customHeight="1">
      <c r="A172" s="38"/>
      <c r="B172" s="39"/>
      <c r="C172" s="226" t="s">
        <v>178</v>
      </c>
      <c r="D172" s="226" t="s">
        <v>128</v>
      </c>
      <c r="E172" s="227" t="s">
        <v>299</v>
      </c>
      <c r="F172" s="228" t="s">
        <v>300</v>
      </c>
      <c r="G172" s="229" t="s">
        <v>187</v>
      </c>
      <c r="H172" s="230">
        <v>22</v>
      </c>
      <c r="I172" s="231"/>
      <c r="J172" s="232">
        <f>ROUND(I172*H172,2)</f>
        <v>0</v>
      </c>
      <c r="K172" s="228" t="s">
        <v>132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133</v>
      </c>
      <c r="AT172" s="237" t="s">
        <v>128</v>
      </c>
      <c r="AU172" s="237" t="s">
        <v>85</v>
      </c>
      <c r="AY172" s="17" t="s">
        <v>126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133</v>
      </c>
      <c r="BM172" s="237" t="s">
        <v>306</v>
      </c>
    </row>
    <row r="173" s="13" customFormat="1">
      <c r="A173" s="13"/>
      <c r="B173" s="239"/>
      <c r="C173" s="240"/>
      <c r="D173" s="241" t="s">
        <v>135</v>
      </c>
      <c r="E173" s="242" t="s">
        <v>1</v>
      </c>
      <c r="F173" s="243" t="s">
        <v>307</v>
      </c>
      <c r="G173" s="240"/>
      <c r="H173" s="242" t="s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135</v>
      </c>
      <c r="AU173" s="249" t="s">
        <v>85</v>
      </c>
      <c r="AV173" s="13" t="s">
        <v>83</v>
      </c>
      <c r="AW173" s="13" t="s">
        <v>32</v>
      </c>
      <c r="AX173" s="13" t="s">
        <v>76</v>
      </c>
      <c r="AY173" s="249" t="s">
        <v>126</v>
      </c>
    </row>
    <row r="174" s="14" customFormat="1">
      <c r="A174" s="14"/>
      <c r="B174" s="250"/>
      <c r="C174" s="251"/>
      <c r="D174" s="241" t="s">
        <v>135</v>
      </c>
      <c r="E174" s="252" t="s">
        <v>1</v>
      </c>
      <c r="F174" s="253" t="s">
        <v>238</v>
      </c>
      <c r="G174" s="251"/>
      <c r="H174" s="254">
        <v>22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135</v>
      </c>
      <c r="AU174" s="260" t="s">
        <v>85</v>
      </c>
      <c r="AV174" s="14" t="s">
        <v>85</v>
      </c>
      <c r="AW174" s="14" t="s">
        <v>32</v>
      </c>
      <c r="AX174" s="14" t="s">
        <v>76</v>
      </c>
      <c r="AY174" s="260" t="s">
        <v>126</v>
      </c>
    </row>
    <row r="175" s="15" customFormat="1">
      <c r="A175" s="15"/>
      <c r="B175" s="261"/>
      <c r="C175" s="262"/>
      <c r="D175" s="241" t="s">
        <v>135</v>
      </c>
      <c r="E175" s="263" t="s">
        <v>1</v>
      </c>
      <c r="F175" s="264" t="s">
        <v>138</v>
      </c>
      <c r="G175" s="262"/>
      <c r="H175" s="265">
        <v>22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1" t="s">
        <v>135</v>
      </c>
      <c r="AU175" s="271" t="s">
        <v>85</v>
      </c>
      <c r="AV175" s="15" t="s">
        <v>133</v>
      </c>
      <c r="AW175" s="15" t="s">
        <v>32</v>
      </c>
      <c r="AX175" s="15" t="s">
        <v>83</v>
      </c>
      <c r="AY175" s="271" t="s">
        <v>126</v>
      </c>
    </row>
    <row r="176" s="2" customFormat="1" ht="16.5" customHeight="1">
      <c r="A176" s="38"/>
      <c r="B176" s="39"/>
      <c r="C176" s="226" t="s">
        <v>184</v>
      </c>
      <c r="D176" s="226" t="s">
        <v>128</v>
      </c>
      <c r="E176" s="227" t="s">
        <v>191</v>
      </c>
      <c r="F176" s="228" t="s">
        <v>192</v>
      </c>
      <c r="G176" s="229" t="s">
        <v>187</v>
      </c>
      <c r="H176" s="230">
        <v>10.800000000000001</v>
      </c>
      <c r="I176" s="231"/>
      <c r="J176" s="232">
        <f>ROUND(I176*H176,2)</f>
        <v>0</v>
      </c>
      <c r="K176" s="228" t="s">
        <v>132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133</v>
      </c>
      <c r="AT176" s="237" t="s">
        <v>128</v>
      </c>
      <c r="AU176" s="237" t="s">
        <v>85</v>
      </c>
      <c r="AY176" s="17" t="s">
        <v>126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133</v>
      </c>
      <c r="BM176" s="237" t="s">
        <v>308</v>
      </c>
    </row>
    <row r="177" s="13" customFormat="1">
      <c r="A177" s="13"/>
      <c r="B177" s="239"/>
      <c r="C177" s="240"/>
      <c r="D177" s="241" t="s">
        <v>135</v>
      </c>
      <c r="E177" s="242" t="s">
        <v>1</v>
      </c>
      <c r="F177" s="243" t="s">
        <v>309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135</v>
      </c>
      <c r="AU177" s="249" t="s">
        <v>85</v>
      </c>
      <c r="AV177" s="13" t="s">
        <v>83</v>
      </c>
      <c r="AW177" s="13" t="s">
        <v>32</v>
      </c>
      <c r="AX177" s="13" t="s">
        <v>76</v>
      </c>
      <c r="AY177" s="249" t="s">
        <v>126</v>
      </c>
    </row>
    <row r="178" s="14" customFormat="1">
      <c r="A178" s="14"/>
      <c r="B178" s="250"/>
      <c r="C178" s="251"/>
      <c r="D178" s="241" t="s">
        <v>135</v>
      </c>
      <c r="E178" s="252" t="s">
        <v>1</v>
      </c>
      <c r="F178" s="253" t="s">
        <v>310</v>
      </c>
      <c r="G178" s="251"/>
      <c r="H178" s="254">
        <v>10.800000000000001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135</v>
      </c>
      <c r="AU178" s="260" t="s">
        <v>85</v>
      </c>
      <c r="AV178" s="14" t="s">
        <v>85</v>
      </c>
      <c r="AW178" s="14" t="s">
        <v>32</v>
      </c>
      <c r="AX178" s="14" t="s">
        <v>76</v>
      </c>
      <c r="AY178" s="260" t="s">
        <v>126</v>
      </c>
    </row>
    <row r="179" s="15" customFormat="1">
      <c r="A179" s="15"/>
      <c r="B179" s="261"/>
      <c r="C179" s="262"/>
      <c r="D179" s="241" t="s">
        <v>135</v>
      </c>
      <c r="E179" s="263" t="s">
        <v>1</v>
      </c>
      <c r="F179" s="264" t="s">
        <v>138</v>
      </c>
      <c r="G179" s="262"/>
      <c r="H179" s="265">
        <v>10.800000000000001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1" t="s">
        <v>135</v>
      </c>
      <c r="AU179" s="271" t="s">
        <v>85</v>
      </c>
      <c r="AV179" s="15" t="s">
        <v>133</v>
      </c>
      <c r="AW179" s="15" t="s">
        <v>32</v>
      </c>
      <c r="AX179" s="15" t="s">
        <v>83</v>
      </c>
      <c r="AY179" s="271" t="s">
        <v>126</v>
      </c>
    </row>
    <row r="180" s="2" customFormat="1" ht="16.5" customHeight="1">
      <c r="A180" s="38"/>
      <c r="B180" s="39"/>
      <c r="C180" s="226" t="s">
        <v>177</v>
      </c>
      <c r="D180" s="226" t="s">
        <v>128</v>
      </c>
      <c r="E180" s="227" t="s">
        <v>191</v>
      </c>
      <c r="F180" s="228" t="s">
        <v>192</v>
      </c>
      <c r="G180" s="229" t="s">
        <v>187</v>
      </c>
      <c r="H180" s="230">
        <v>15</v>
      </c>
      <c r="I180" s="231"/>
      <c r="J180" s="232">
        <f>ROUND(I180*H180,2)</f>
        <v>0</v>
      </c>
      <c r="K180" s="228" t="s">
        <v>132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133</v>
      </c>
      <c r="AT180" s="237" t="s">
        <v>128</v>
      </c>
      <c r="AU180" s="237" t="s">
        <v>85</v>
      </c>
      <c r="AY180" s="17" t="s">
        <v>126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133</v>
      </c>
      <c r="BM180" s="237" t="s">
        <v>311</v>
      </c>
    </row>
    <row r="181" s="13" customFormat="1">
      <c r="A181" s="13"/>
      <c r="B181" s="239"/>
      <c r="C181" s="240"/>
      <c r="D181" s="241" t="s">
        <v>135</v>
      </c>
      <c r="E181" s="242" t="s">
        <v>1</v>
      </c>
      <c r="F181" s="243" t="s">
        <v>305</v>
      </c>
      <c r="G181" s="240"/>
      <c r="H181" s="242" t="s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135</v>
      </c>
      <c r="AU181" s="249" t="s">
        <v>85</v>
      </c>
      <c r="AV181" s="13" t="s">
        <v>83</v>
      </c>
      <c r="AW181" s="13" t="s">
        <v>32</v>
      </c>
      <c r="AX181" s="13" t="s">
        <v>76</v>
      </c>
      <c r="AY181" s="249" t="s">
        <v>126</v>
      </c>
    </row>
    <row r="182" s="14" customFormat="1">
      <c r="A182" s="14"/>
      <c r="B182" s="250"/>
      <c r="C182" s="251"/>
      <c r="D182" s="241" t="s">
        <v>135</v>
      </c>
      <c r="E182" s="252" t="s">
        <v>1</v>
      </c>
      <c r="F182" s="253" t="s">
        <v>8</v>
      </c>
      <c r="G182" s="251"/>
      <c r="H182" s="254">
        <v>15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135</v>
      </c>
      <c r="AU182" s="260" t="s">
        <v>85</v>
      </c>
      <c r="AV182" s="14" t="s">
        <v>85</v>
      </c>
      <c r="AW182" s="14" t="s">
        <v>32</v>
      </c>
      <c r="AX182" s="14" t="s">
        <v>76</v>
      </c>
      <c r="AY182" s="260" t="s">
        <v>126</v>
      </c>
    </row>
    <row r="183" s="15" customFormat="1">
      <c r="A183" s="15"/>
      <c r="B183" s="261"/>
      <c r="C183" s="262"/>
      <c r="D183" s="241" t="s">
        <v>135</v>
      </c>
      <c r="E183" s="263" t="s">
        <v>1</v>
      </c>
      <c r="F183" s="264" t="s">
        <v>138</v>
      </c>
      <c r="G183" s="262"/>
      <c r="H183" s="265">
        <v>15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1" t="s">
        <v>135</v>
      </c>
      <c r="AU183" s="271" t="s">
        <v>85</v>
      </c>
      <c r="AV183" s="15" t="s">
        <v>133</v>
      </c>
      <c r="AW183" s="15" t="s">
        <v>32</v>
      </c>
      <c r="AX183" s="15" t="s">
        <v>83</v>
      </c>
      <c r="AY183" s="271" t="s">
        <v>126</v>
      </c>
    </row>
    <row r="184" s="2" customFormat="1" ht="16.5" customHeight="1">
      <c r="A184" s="38"/>
      <c r="B184" s="39"/>
      <c r="C184" s="226" t="s">
        <v>137</v>
      </c>
      <c r="D184" s="226" t="s">
        <v>128</v>
      </c>
      <c r="E184" s="227" t="s">
        <v>312</v>
      </c>
      <c r="F184" s="228" t="s">
        <v>313</v>
      </c>
      <c r="G184" s="229" t="s">
        <v>187</v>
      </c>
      <c r="H184" s="230">
        <v>15</v>
      </c>
      <c r="I184" s="231"/>
      <c r="J184" s="232">
        <f>ROUND(I184*H184,2)</f>
        <v>0</v>
      </c>
      <c r="K184" s="228" t="s">
        <v>132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133</v>
      </c>
      <c r="AT184" s="237" t="s">
        <v>128</v>
      </c>
      <c r="AU184" s="237" t="s">
        <v>85</v>
      </c>
      <c r="AY184" s="17" t="s">
        <v>126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133</v>
      </c>
      <c r="BM184" s="237" t="s">
        <v>314</v>
      </c>
    </row>
    <row r="185" s="13" customFormat="1">
      <c r="A185" s="13"/>
      <c r="B185" s="239"/>
      <c r="C185" s="240"/>
      <c r="D185" s="241" t="s">
        <v>135</v>
      </c>
      <c r="E185" s="242" t="s">
        <v>1</v>
      </c>
      <c r="F185" s="243" t="s">
        <v>315</v>
      </c>
      <c r="G185" s="240"/>
      <c r="H185" s="242" t="s">
        <v>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135</v>
      </c>
      <c r="AU185" s="249" t="s">
        <v>85</v>
      </c>
      <c r="AV185" s="13" t="s">
        <v>83</v>
      </c>
      <c r="AW185" s="13" t="s">
        <v>32</v>
      </c>
      <c r="AX185" s="13" t="s">
        <v>76</v>
      </c>
      <c r="AY185" s="249" t="s">
        <v>126</v>
      </c>
    </row>
    <row r="186" s="14" customFormat="1">
      <c r="A186" s="14"/>
      <c r="B186" s="250"/>
      <c r="C186" s="251"/>
      <c r="D186" s="241" t="s">
        <v>135</v>
      </c>
      <c r="E186" s="252" t="s">
        <v>1</v>
      </c>
      <c r="F186" s="253" t="s">
        <v>8</v>
      </c>
      <c r="G186" s="251"/>
      <c r="H186" s="254">
        <v>15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135</v>
      </c>
      <c r="AU186" s="260" t="s">
        <v>85</v>
      </c>
      <c r="AV186" s="14" t="s">
        <v>85</v>
      </c>
      <c r="AW186" s="14" t="s">
        <v>32</v>
      </c>
      <c r="AX186" s="14" t="s">
        <v>76</v>
      </c>
      <c r="AY186" s="260" t="s">
        <v>126</v>
      </c>
    </row>
    <row r="187" s="15" customFormat="1">
      <c r="A187" s="15"/>
      <c r="B187" s="261"/>
      <c r="C187" s="262"/>
      <c r="D187" s="241" t="s">
        <v>135</v>
      </c>
      <c r="E187" s="263" t="s">
        <v>1</v>
      </c>
      <c r="F187" s="264" t="s">
        <v>138</v>
      </c>
      <c r="G187" s="262"/>
      <c r="H187" s="265">
        <v>15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135</v>
      </c>
      <c r="AU187" s="271" t="s">
        <v>85</v>
      </c>
      <c r="AV187" s="15" t="s">
        <v>133</v>
      </c>
      <c r="AW187" s="15" t="s">
        <v>32</v>
      </c>
      <c r="AX187" s="15" t="s">
        <v>83</v>
      </c>
      <c r="AY187" s="271" t="s">
        <v>126</v>
      </c>
    </row>
    <row r="188" s="2" customFormat="1" ht="16.5" customHeight="1">
      <c r="A188" s="38"/>
      <c r="B188" s="39"/>
      <c r="C188" s="275" t="s">
        <v>8</v>
      </c>
      <c r="D188" s="275" t="s">
        <v>316</v>
      </c>
      <c r="E188" s="276" t="s">
        <v>317</v>
      </c>
      <c r="F188" s="277" t="s">
        <v>318</v>
      </c>
      <c r="G188" s="278" t="s">
        <v>187</v>
      </c>
      <c r="H188" s="279">
        <v>15</v>
      </c>
      <c r="I188" s="280"/>
      <c r="J188" s="281">
        <f>ROUND(I188*H188,2)</f>
        <v>0</v>
      </c>
      <c r="K188" s="277" t="s">
        <v>1</v>
      </c>
      <c r="L188" s="282"/>
      <c r="M188" s="283" t="s">
        <v>1</v>
      </c>
      <c r="N188" s="284" t="s">
        <v>41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160</v>
      </c>
      <c r="AT188" s="237" t="s">
        <v>316</v>
      </c>
      <c r="AU188" s="237" t="s">
        <v>85</v>
      </c>
      <c r="AY188" s="17" t="s">
        <v>126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133</v>
      </c>
      <c r="BM188" s="237" t="s">
        <v>319</v>
      </c>
    </row>
    <row r="189" s="13" customFormat="1">
      <c r="A189" s="13"/>
      <c r="B189" s="239"/>
      <c r="C189" s="240"/>
      <c r="D189" s="241" t="s">
        <v>135</v>
      </c>
      <c r="E189" s="242" t="s">
        <v>1</v>
      </c>
      <c r="F189" s="243" t="s">
        <v>305</v>
      </c>
      <c r="G189" s="240"/>
      <c r="H189" s="242" t="s">
        <v>1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135</v>
      </c>
      <c r="AU189" s="249" t="s">
        <v>85</v>
      </c>
      <c r="AV189" s="13" t="s">
        <v>83</v>
      </c>
      <c r="AW189" s="13" t="s">
        <v>32</v>
      </c>
      <c r="AX189" s="13" t="s">
        <v>76</v>
      </c>
      <c r="AY189" s="249" t="s">
        <v>126</v>
      </c>
    </row>
    <row r="190" s="14" customFormat="1">
      <c r="A190" s="14"/>
      <c r="B190" s="250"/>
      <c r="C190" s="251"/>
      <c r="D190" s="241" t="s">
        <v>135</v>
      </c>
      <c r="E190" s="252" t="s">
        <v>1</v>
      </c>
      <c r="F190" s="253" t="s">
        <v>8</v>
      </c>
      <c r="G190" s="251"/>
      <c r="H190" s="254">
        <v>15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135</v>
      </c>
      <c r="AU190" s="260" t="s">
        <v>85</v>
      </c>
      <c r="AV190" s="14" t="s">
        <v>85</v>
      </c>
      <c r="AW190" s="14" t="s">
        <v>32</v>
      </c>
      <c r="AX190" s="14" t="s">
        <v>76</v>
      </c>
      <c r="AY190" s="260" t="s">
        <v>126</v>
      </c>
    </row>
    <row r="191" s="15" customFormat="1">
      <c r="A191" s="15"/>
      <c r="B191" s="261"/>
      <c r="C191" s="262"/>
      <c r="D191" s="241" t="s">
        <v>135</v>
      </c>
      <c r="E191" s="263" t="s">
        <v>1</v>
      </c>
      <c r="F191" s="264" t="s">
        <v>138</v>
      </c>
      <c r="G191" s="262"/>
      <c r="H191" s="265">
        <v>15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1" t="s">
        <v>135</v>
      </c>
      <c r="AU191" s="271" t="s">
        <v>85</v>
      </c>
      <c r="AV191" s="15" t="s">
        <v>133</v>
      </c>
      <c r="AW191" s="15" t="s">
        <v>32</v>
      </c>
      <c r="AX191" s="15" t="s">
        <v>83</v>
      </c>
      <c r="AY191" s="271" t="s">
        <v>126</v>
      </c>
    </row>
    <row r="192" s="2" customFormat="1" ht="16.5" customHeight="1">
      <c r="A192" s="38"/>
      <c r="B192" s="39"/>
      <c r="C192" s="226" t="s">
        <v>204</v>
      </c>
      <c r="D192" s="226" t="s">
        <v>128</v>
      </c>
      <c r="E192" s="227" t="s">
        <v>320</v>
      </c>
      <c r="F192" s="228" t="s">
        <v>267</v>
      </c>
      <c r="G192" s="229" t="s">
        <v>215</v>
      </c>
      <c r="H192" s="230">
        <v>39.600000000000001</v>
      </c>
      <c r="I192" s="231"/>
      <c r="J192" s="232">
        <f>ROUND(I192*H192,2)</f>
        <v>0</v>
      </c>
      <c r="K192" s="228" t="s">
        <v>132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133</v>
      </c>
      <c r="AT192" s="237" t="s">
        <v>128</v>
      </c>
      <c r="AU192" s="237" t="s">
        <v>85</v>
      </c>
      <c r="AY192" s="17" t="s">
        <v>126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133</v>
      </c>
      <c r="BM192" s="237" t="s">
        <v>321</v>
      </c>
    </row>
    <row r="193" s="13" customFormat="1">
      <c r="A193" s="13"/>
      <c r="B193" s="239"/>
      <c r="C193" s="240"/>
      <c r="D193" s="241" t="s">
        <v>135</v>
      </c>
      <c r="E193" s="242" t="s">
        <v>1</v>
      </c>
      <c r="F193" s="243" t="s">
        <v>285</v>
      </c>
      <c r="G193" s="240"/>
      <c r="H193" s="242" t="s">
        <v>1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135</v>
      </c>
      <c r="AU193" s="249" t="s">
        <v>85</v>
      </c>
      <c r="AV193" s="13" t="s">
        <v>83</v>
      </c>
      <c r="AW193" s="13" t="s">
        <v>32</v>
      </c>
      <c r="AX193" s="13" t="s">
        <v>76</v>
      </c>
      <c r="AY193" s="249" t="s">
        <v>126</v>
      </c>
    </row>
    <row r="194" s="14" customFormat="1">
      <c r="A194" s="14"/>
      <c r="B194" s="250"/>
      <c r="C194" s="251"/>
      <c r="D194" s="241" t="s">
        <v>135</v>
      </c>
      <c r="E194" s="252" t="s">
        <v>1</v>
      </c>
      <c r="F194" s="253" t="s">
        <v>322</v>
      </c>
      <c r="G194" s="251"/>
      <c r="H194" s="254">
        <v>39.600000000000001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135</v>
      </c>
      <c r="AU194" s="260" t="s">
        <v>85</v>
      </c>
      <c r="AV194" s="14" t="s">
        <v>85</v>
      </c>
      <c r="AW194" s="14" t="s">
        <v>32</v>
      </c>
      <c r="AX194" s="14" t="s">
        <v>76</v>
      </c>
      <c r="AY194" s="260" t="s">
        <v>126</v>
      </c>
    </row>
    <row r="195" s="15" customFormat="1">
      <c r="A195" s="15"/>
      <c r="B195" s="261"/>
      <c r="C195" s="262"/>
      <c r="D195" s="241" t="s">
        <v>135</v>
      </c>
      <c r="E195" s="263" t="s">
        <v>1</v>
      </c>
      <c r="F195" s="264" t="s">
        <v>138</v>
      </c>
      <c r="G195" s="262"/>
      <c r="H195" s="265">
        <v>39.600000000000001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1" t="s">
        <v>135</v>
      </c>
      <c r="AU195" s="271" t="s">
        <v>85</v>
      </c>
      <c r="AV195" s="15" t="s">
        <v>133</v>
      </c>
      <c r="AW195" s="15" t="s">
        <v>32</v>
      </c>
      <c r="AX195" s="15" t="s">
        <v>83</v>
      </c>
      <c r="AY195" s="271" t="s">
        <v>126</v>
      </c>
    </row>
    <row r="196" s="2" customFormat="1" ht="16.5" customHeight="1">
      <c r="A196" s="38"/>
      <c r="B196" s="39"/>
      <c r="C196" s="226" t="s">
        <v>212</v>
      </c>
      <c r="D196" s="226" t="s">
        <v>128</v>
      </c>
      <c r="E196" s="227" t="s">
        <v>323</v>
      </c>
      <c r="F196" s="228" t="s">
        <v>324</v>
      </c>
      <c r="G196" s="229" t="s">
        <v>187</v>
      </c>
      <c r="H196" s="230">
        <v>22</v>
      </c>
      <c r="I196" s="231"/>
      <c r="J196" s="232">
        <f>ROUND(I196*H196,2)</f>
        <v>0</v>
      </c>
      <c r="K196" s="228" t="s">
        <v>132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133</v>
      </c>
      <c r="AT196" s="237" t="s">
        <v>128</v>
      </c>
      <c r="AU196" s="237" t="s">
        <v>85</v>
      </c>
      <c r="AY196" s="17" t="s">
        <v>126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133</v>
      </c>
      <c r="BM196" s="237" t="s">
        <v>325</v>
      </c>
    </row>
    <row r="197" s="13" customFormat="1">
      <c r="A197" s="13"/>
      <c r="B197" s="239"/>
      <c r="C197" s="240"/>
      <c r="D197" s="241" t="s">
        <v>135</v>
      </c>
      <c r="E197" s="242" t="s">
        <v>1</v>
      </c>
      <c r="F197" s="243" t="s">
        <v>285</v>
      </c>
      <c r="G197" s="240"/>
      <c r="H197" s="242" t="s">
        <v>1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135</v>
      </c>
      <c r="AU197" s="249" t="s">
        <v>85</v>
      </c>
      <c r="AV197" s="13" t="s">
        <v>83</v>
      </c>
      <c r="AW197" s="13" t="s">
        <v>32</v>
      </c>
      <c r="AX197" s="13" t="s">
        <v>76</v>
      </c>
      <c r="AY197" s="249" t="s">
        <v>126</v>
      </c>
    </row>
    <row r="198" s="14" customFormat="1">
      <c r="A198" s="14"/>
      <c r="B198" s="250"/>
      <c r="C198" s="251"/>
      <c r="D198" s="241" t="s">
        <v>135</v>
      </c>
      <c r="E198" s="252" t="s">
        <v>1</v>
      </c>
      <c r="F198" s="253" t="s">
        <v>238</v>
      </c>
      <c r="G198" s="251"/>
      <c r="H198" s="254">
        <v>22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135</v>
      </c>
      <c r="AU198" s="260" t="s">
        <v>85</v>
      </c>
      <c r="AV198" s="14" t="s">
        <v>85</v>
      </c>
      <c r="AW198" s="14" t="s">
        <v>32</v>
      </c>
      <c r="AX198" s="14" t="s">
        <v>76</v>
      </c>
      <c r="AY198" s="260" t="s">
        <v>126</v>
      </c>
    </row>
    <row r="199" s="15" customFormat="1">
      <c r="A199" s="15"/>
      <c r="B199" s="261"/>
      <c r="C199" s="262"/>
      <c r="D199" s="241" t="s">
        <v>135</v>
      </c>
      <c r="E199" s="263" t="s">
        <v>1</v>
      </c>
      <c r="F199" s="264" t="s">
        <v>138</v>
      </c>
      <c r="G199" s="262"/>
      <c r="H199" s="265">
        <v>22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1" t="s">
        <v>135</v>
      </c>
      <c r="AU199" s="271" t="s">
        <v>85</v>
      </c>
      <c r="AV199" s="15" t="s">
        <v>133</v>
      </c>
      <c r="AW199" s="15" t="s">
        <v>32</v>
      </c>
      <c r="AX199" s="15" t="s">
        <v>83</v>
      </c>
      <c r="AY199" s="271" t="s">
        <v>126</v>
      </c>
    </row>
    <row r="200" s="2" customFormat="1" ht="16.5" customHeight="1">
      <c r="A200" s="38"/>
      <c r="B200" s="39"/>
      <c r="C200" s="226" t="s">
        <v>219</v>
      </c>
      <c r="D200" s="226" t="s">
        <v>128</v>
      </c>
      <c r="E200" s="227" t="s">
        <v>326</v>
      </c>
      <c r="F200" s="228" t="s">
        <v>327</v>
      </c>
      <c r="G200" s="229" t="s">
        <v>131</v>
      </c>
      <c r="H200" s="230">
        <v>45</v>
      </c>
      <c r="I200" s="231"/>
      <c r="J200" s="232">
        <f>ROUND(I200*H200,2)</f>
        <v>0</v>
      </c>
      <c r="K200" s="228" t="s">
        <v>132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133</v>
      </c>
      <c r="AT200" s="237" t="s">
        <v>128</v>
      </c>
      <c r="AU200" s="237" t="s">
        <v>85</v>
      </c>
      <c r="AY200" s="17" t="s">
        <v>126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133</v>
      </c>
      <c r="BM200" s="237" t="s">
        <v>328</v>
      </c>
    </row>
    <row r="201" s="13" customFormat="1">
      <c r="A201" s="13"/>
      <c r="B201" s="239"/>
      <c r="C201" s="240"/>
      <c r="D201" s="241" t="s">
        <v>135</v>
      </c>
      <c r="E201" s="242" t="s">
        <v>1</v>
      </c>
      <c r="F201" s="243" t="s">
        <v>329</v>
      </c>
      <c r="G201" s="240"/>
      <c r="H201" s="242" t="s">
        <v>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135</v>
      </c>
      <c r="AU201" s="249" t="s">
        <v>85</v>
      </c>
      <c r="AV201" s="13" t="s">
        <v>83</v>
      </c>
      <c r="AW201" s="13" t="s">
        <v>32</v>
      </c>
      <c r="AX201" s="13" t="s">
        <v>76</v>
      </c>
      <c r="AY201" s="249" t="s">
        <v>126</v>
      </c>
    </row>
    <row r="202" s="14" customFormat="1">
      <c r="A202" s="14"/>
      <c r="B202" s="250"/>
      <c r="C202" s="251"/>
      <c r="D202" s="241" t="s">
        <v>135</v>
      </c>
      <c r="E202" s="252" t="s">
        <v>1</v>
      </c>
      <c r="F202" s="253" t="s">
        <v>330</v>
      </c>
      <c r="G202" s="251"/>
      <c r="H202" s="254">
        <v>45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135</v>
      </c>
      <c r="AU202" s="260" t="s">
        <v>85</v>
      </c>
      <c r="AV202" s="14" t="s">
        <v>85</v>
      </c>
      <c r="AW202" s="14" t="s">
        <v>32</v>
      </c>
      <c r="AX202" s="14" t="s">
        <v>76</v>
      </c>
      <c r="AY202" s="260" t="s">
        <v>126</v>
      </c>
    </row>
    <row r="203" s="15" customFormat="1">
      <c r="A203" s="15"/>
      <c r="B203" s="261"/>
      <c r="C203" s="262"/>
      <c r="D203" s="241" t="s">
        <v>135</v>
      </c>
      <c r="E203" s="263" t="s">
        <v>1</v>
      </c>
      <c r="F203" s="264" t="s">
        <v>138</v>
      </c>
      <c r="G203" s="262"/>
      <c r="H203" s="265">
        <v>45</v>
      </c>
      <c r="I203" s="266"/>
      <c r="J203" s="262"/>
      <c r="K203" s="262"/>
      <c r="L203" s="267"/>
      <c r="M203" s="268"/>
      <c r="N203" s="269"/>
      <c r="O203" s="269"/>
      <c r="P203" s="269"/>
      <c r="Q203" s="269"/>
      <c r="R203" s="269"/>
      <c r="S203" s="269"/>
      <c r="T203" s="27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1" t="s">
        <v>135</v>
      </c>
      <c r="AU203" s="271" t="s">
        <v>85</v>
      </c>
      <c r="AV203" s="15" t="s">
        <v>133</v>
      </c>
      <c r="AW203" s="15" t="s">
        <v>32</v>
      </c>
      <c r="AX203" s="15" t="s">
        <v>83</v>
      </c>
      <c r="AY203" s="271" t="s">
        <v>126</v>
      </c>
    </row>
    <row r="204" s="2" customFormat="1" ht="16.5" customHeight="1">
      <c r="A204" s="38"/>
      <c r="B204" s="39"/>
      <c r="C204" s="275" t="s">
        <v>223</v>
      </c>
      <c r="D204" s="275" t="s">
        <v>316</v>
      </c>
      <c r="E204" s="276" t="s">
        <v>331</v>
      </c>
      <c r="F204" s="277" t="s">
        <v>332</v>
      </c>
      <c r="G204" s="278" t="s">
        <v>187</v>
      </c>
      <c r="H204" s="279">
        <v>0.80000000000000004</v>
      </c>
      <c r="I204" s="280"/>
      <c r="J204" s="281">
        <f>ROUND(I204*H204,2)</f>
        <v>0</v>
      </c>
      <c r="K204" s="277" t="s">
        <v>1</v>
      </c>
      <c r="L204" s="282"/>
      <c r="M204" s="283" t="s">
        <v>1</v>
      </c>
      <c r="N204" s="284" t="s">
        <v>41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160</v>
      </c>
      <c r="AT204" s="237" t="s">
        <v>316</v>
      </c>
      <c r="AU204" s="237" t="s">
        <v>85</v>
      </c>
      <c r="AY204" s="17" t="s">
        <v>126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133</v>
      </c>
      <c r="BM204" s="237" t="s">
        <v>333</v>
      </c>
    </row>
    <row r="205" s="13" customFormat="1">
      <c r="A205" s="13"/>
      <c r="B205" s="239"/>
      <c r="C205" s="240"/>
      <c r="D205" s="241" t="s">
        <v>135</v>
      </c>
      <c r="E205" s="242" t="s">
        <v>1</v>
      </c>
      <c r="F205" s="243" t="s">
        <v>329</v>
      </c>
      <c r="G205" s="240"/>
      <c r="H205" s="242" t="s">
        <v>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135</v>
      </c>
      <c r="AU205" s="249" t="s">
        <v>85</v>
      </c>
      <c r="AV205" s="13" t="s">
        <v>83</v>
      </c>
      <c r="AW205" s="13" t="s">
        <v>32</v>
      </c>
      <c r="AX205" s="13" t="s">
        <v>76</v>
      </c>
      <c r="AY205" s="249" t="s">
        <v>126</v>
      </c>
    </row>
    <row r="206" s="14" customFormat="1">
      <c r="A206" s="14"/>
      <c r="B206" s="250"/>
      <c r="C206" s="251"/>
      <c r="D206" s="241" t="s">
        <v>135</v>
      </c>
      <c r="E206" s="252" t="s">
        <v>1</v>
      </c>
      <c r="F206" s="253" t="s">
        <v>334</v>
      </c>
      <c r="G206" s="251"/>
      <c r="H206" s="254">
        <v>0.80000000000000004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0" t="s">
        <v>135</v>
      </c>
      <c r="AU206" s="260" t="s">
        <v>85</v>
      </c>
      <c r="AV206" s="14" t="s">
        <v>85</v>
      </c>
      <c r="AW206" s="14" t="s">
        <v>32</v>
      </c>
      <c r="AX206" s="14" t="s">
        <v>76</v>
      </c>
      <c r="AY206" s="260" t="s">
        <v>126</v>
      </c>
    </row>
    <row r="207" s="15" customFormat="1">
      <c r="A207" s="15"/>
      <c r="B207" s="261"/>
      <c r="C207" s="262"/>
      <c r="D207" s="241" t="s">
        <v>135</v>
      </c>
      <c r="E207" s="263" t="s">
        <v>1</v>
      </c>
      <c r="F207" s="264" t="s">
        <v>138</v>
      </c>
      <c r="G207" s="262"/>
      <c r="H207" s="265">
        <v>0.80000000000000004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1" t="s">
        <v>135</v>
      </c>
      <c r="AU207" s="271" t="s">
        <v>85</v>
      </c>
      <c r="AV207" s="15" t="s">
        <v>133</v>
      </c>
      <c r="AW207" s="15" t="s">
        <v>32</v>
      </c>
      <c r="AX207" s="15" t="s">
        <v>83</v>
      </c>
      <c r="AY207" s="271" t="s">
        <v>126</v>
      </c>
    </row>
    <row r="208" s="2" customFormat="1" ht="16.5" customHeight="1">
      <c r="A208" s="38"/>
      <c r="B208" s="39"/>
      <c r="C208" s="226" t="s">
        <v>229</v>
      </c>
      <c r="D208" s="226" t="s">
        <v>128</v>
      </c>
      <c r="E208" s="227" t="s">
        <v>335</v>
      </c>
      <c r="F208" s="228" t="s">
        <v>336</v>
      </c>
      <c r="G208" s="229" t="s">
        <v>131</v>
      </c>
      <c r="H208" s="230">
        <v>45</v>
      </c>
      <c r="I208" s="231"/>
      <c r="J208" s="232">
        <f>ROUND(I208*H208,2)</f>
        <v>0</v>
      </c>
      <c r="K208" s="228" t="s">
        <v>132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133</v>
      </c>
      <c r="AT208" s="237" t="s">
        <v>128</v>
      </c>
      <c r="AU208" s="237" t="s">
        <v>85</v>
      </c>
      <c r="AY208" s="17" t="s">
        <v>126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133</v>
      </c>
      <c r="BM208" s="237" t="s">
        <v>337</v>
      </c>
    </row>
    <row r="209" s="13" customFormat="1">
      <c r="A209" s="13"/>
      <c r="B209" s="239"/>
      <c r="C209" s="240"/>
      <c r="D209" s="241" t="s">
        <v>135</v>
      </c>
      <c r="E209" s="242" t="s">
        <v>1</v>
      </c>
      <c r="F209" s="243" t="s">
        <v>329</v>
      </c>
      <c r="G209" s="240"/>
      <c r="H209" s="242" t="s">
        <v>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135</v>
      </c>
      <c r="AU209" s="249" t="s">
        <v>85</v>
      </c>
      <c r="AV209" s="13" t="s">
        <v>83</v>
      </c>
      <c r="AW209" s="13" t="s">
        <v>32</v>
      </c>
      <c r="AX209" s="13" t="s">
        <v>76</v>
      </c>
      <c r="AY209" s="249" t="s">
        <v>126</v>
      </c>
    </row>
    <row r="210" s="14" customFormat="1">
      <c r="A210" s="14"/>
      <c r="B210" s="250"/>
      <c r="C210" s="251"/>
      <c r="D210" s="241" t="s">
        <v>135</v>
      </c>
      <c r="E210" s="252" t="s">
        <v>1</v>
      </c>
      <c r="F210" s="253" t="s">
        <v>330</v>
      </c>
      <c r="G210" s="251"/>
      <c r="H210" s="254">
        <v>45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0" t="s">
        <v>135</v>
      </c>
      <c r="AU210" s="260" t="s">
        <v>85</v>
      </c>
      <c r="AV210" s="14" t="s">
        <v>85</v>
      </c>
      <c r="AW210" s="14" t="s">
        <v>32</v>
      </c>
      <c r="AX210" s="14" t="s">
        <v>76</v>
      </c>
      <c r="AY210" s="260" t="s">
        <v>126</v>
      </c>
    </row>
    <row r="211" s="15" customFormat="1">
      <c r="A211" s="15"/>
      <c r="B211" s="261"/>
      <c r="C211" s="262"/>
      <c r="D211" s="241" t="s">
        <v>135</v>
      </c>
      <c r="E211" s="263" t="s">
        <v>1</v>
      </c>
      <c r="F211" s="264" t="s">
        <v>138</v>
      </c>
      <c r="G211" s="262"/>
      <c r="H211" s="265">
        <v>45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1" t="s">
        <v>135</v>
      </c>
      <c r="AU211" s="271" t="s">
        <v>85</v>
      </c>
      <c r="AV211" s="15" t="s">
        <v>133</v>
      </c>
      <c r="AW211" s="15" t="s">
        <v>32</v>
      </c>
      <c r="AX211" s="15" t="s">
        <v>83</v>
      </c>
      <c r="AY211" s="271" t="s">
        <v>126</v>
      </c>
    </row>
    <row r="212" s="2" customFormat="1" ht="16.5" customHeight="1">
      <c r="A212" s="38"/>
      <c r="B212" s="39"/>
      <c r="C212" s="275" t="s">
        <v>7</v>
      </c>
      <c r="D212" s="275" t="s">
        <v>316</v>
      </c>
      <c r="E212" s="276" t="s">
        <v>338</v>
      </c>
      <c r="F212" s="277" t="s">
        <v>339</v>
      </c>
      <c r="G212" s="278" t="s">
        <v>340</v>
      </c>
      <c r="H212" s="279">
        <v>1.5529999999999999</v>
      </c>
      <c r="I212" s="280"/>
      <c r="J212" s="281">
        <f>ROUND(I212*H212,2)</f>
        <v>0</v>
      </c>
      <c r="K212" s="277" t="s">
        <v>132</v>
      </c>
      <c r="L212" s="282"/>
      <c r="M212" s="283" t="s">
        <v>1</v>
      </c>
      <c r="N212" s="284" t="s">
        <v>41</v>
      </c>
      <c r="O212" s="91"/>
      <c r="P212" s="235">
        <f>O212*H212</f>
        <v>0</v>
      </c>
      <c r="Q212" s="235">
        <v>0.001</v>
      </c>
      <c r="R212" s="235">
        <f>Q212*H212</f>
        <v>0.0015529999999999999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160</v>
      </c>
      <c r="AT212" s="237" t="s">
        <v>316</v>
      </c>
      <c r="AU212" s="237" t="s">
        <v>85</v>
      </c>
      <c r="AY212" s="17" t="s">
        <v>126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133</v>
      </c>
      <c r="BM212" s="237" t="s">
        <v>341</v>
      </c>
    </row>
    <row r="213" s="13" customFormat="1">
      <c r="A213" s="13"/>
      <c r="B213" s="239"/>
      <c r="C213" s="240"/>
      <c r="D213" s="241" t="s">
        <v>135</v>
      </c>
      <c r="E213" s="242" t="s">
        <v>1</v>
      </c>
      <c r="F213" s="243" t="s">
        <v>342</v>
      </c>
      <c r="G213" s="240"/>
      <c r="H213" s="242" t="s">
        <v>1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135</v>
      </c>
      <c r="AU213" s="249" t="s">
        <v>85</v>
      </c>
      <c r="AV213" s="13" t="s">
        <v>83</v>
      </c>
      <c r="AW213" s="13" t="s">
        <v>32</v>
      </c>
      <c r="AX213" s="13" t="s">
        <v>76</v>
      </c>
      <c r="AY213" s="249" t="s">
        <v>126</v>
      </c>
    </row>
    <row r="214" s="14" customFormat="1">
      <c r="A214" s="14"/>
      <c r="B214" s="250"/>
      <c r="C214" s="251"/>
      <c r="D214" s="241" t="s">
        <v>135</v>
      </c>
      <c r="E214" s="252" t="s">
        <v>1</v>
      </c>
      <c r="F214" s="253" t="s">
        <v>343</v>
      </c>
      <c r="G214" s="251"/>
      <c r="H214" s="254">
        <v>1.5529999999999999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0" t="s">
        <v>135</v>
      </c>
      <c r="AU214" s="260" t="s">
        <v>85</v>
      </c>
      <c r="AV214" s="14" t="s">
        <v>85</v>
      </c>
      <c r="AW214" s="14" t="s">
        <v>32</v>
      </c>
      <c r="AX214" s="14" t="s">
        <v>76</v>
      </c>
      <c r="AY214" s="260" t="s">
        <v>126</v>
      </c>
    </row>
    <row r="215" s="15" customFormat="1">
      <c r="A215" s="15"/>
      <c r="B215" s="261"/>
      <c r="C215" s="262"/>
      <c r="D215" s="241" t="s">
        <v>135</v>
      </c>
      <c r="E215" s="263" t="s">
        <v>1</v>
      </c>
      <c r="F215" s="264" t="s">
        <v>138</v>
      </c>
      <c r="G215" s="262"/>
      <c r="H215" s="265">
        <v>1.5529999999999999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1" t="s">
        <v>135</v>
      </c>
      <c r="AU215" s="271" t="s">
        <v>85</v>
      </c>
      <c r="AV215" s="15" t="s">
        <v>133</v>
      </c>
      <c r="AW215" s="15" t="s">
        <v>32</v>
      </c>
      <c r="AX215" s="15" t="s">
        <v>83</v>
      </c>
      <c r="AY215" s="271" t="s">
        <v>126</v>
      </c>
    </row>
    <row r="216" s="2" customFormat="1" ht="16.5" customHeight="1">
      <c r="A216" s="38"/>
      <c r="B216" s="39"/>
      <c r="C216" s="226" t="s">
        <v>238</v>
      </c>
      <c r="D216" s="226" t="s">
        <v>128</v>
      </c>
      <c r="E216" s="227" t="s">
        <v>344</v>
      </c>
      <c r="F216" s="228" t="s">
        <v>345</v>
      </c>
      <c r="G216" s="229" t="s">
        <v>131</v>
      </c>
      <c r="H216" s="230">
        <v>27</v>
      </c>
      <c r="I216" s="231"/>
      <c r="J216" s="232">
        <f>ROUND(I216*H216,2)</f>
        <v>0</v>
      </c>
      <c r="K216" s="228" t="s">
        <v>132</v>
      </c>
      <c r="L216" s="44"/>
      <c r="M216" s="233" t="s">
        <v>1</v>
      </c>
      <c r="N216" s="234" t="s">
        <v>41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133</v>
      </c>
      <c r="AT216" s="237" t="s">
        <v>128</v>
      </c>
      <c r="AU216" s="237" t="s">
        <v>85</v>
      </c>
      <c r="AY216" s="17" t="s">
        <v>126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83</v>
      </c>
      <c r="BK216" s="238">
        <f>ROUND(I216*H216,2)</f>
        <v>0</v>
      </c>
      <c r="BL216" s="17" t="s">
        <v>133</v>
      </c>
      <c r="BM216" s="237" t="s">
        <v>346</v>
      </c>
    </row>
    <row r="217" s="13" customFormat="1">
      <c r="A217" s="13"/>
      <c r="B217" s="239"/>
      <c r="C217" s="240"/>
      <c r="D217" s="241" t="s">
        <v>135</v>
      </c>
      <c r="E217" s="242" t="s">
        <v>1</v>
      </c>
      <c r="F217" s="243" t="s">
        <v>329</v>
      </c>
      <c r="G217" s="240"/>
      <c r="H217" s="242" t="s">
        <v>1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135</v>
      </c>
      <c r="AU217" s="249" t="s">
        <v>85</v>
      </c>
      <c r="AV217" s="13" t="s">
        <v>83</v>
      </c>
      <c r="AW217" s="13" t="s">
        <v>32</v>
      </c>
      <c r="AX217" s="13" t="s">
        <v>76</v>
      </c>
      <c r="AY217" s="249" t="s">
        <v>126</v>
      </c>
    </row>
    <row r="218" s="14" customFormat="1">
      <c r="A218" s="14"/>
      <c r="B218" s="250"/>
      <c r="C218" s="251"/>
      <c r="D218" s="241" t="s">
        <v>135</v>
      </c>
      <c r="E218" s="252" t="s">
        <v>1</v>
      </c>
      <c r="F218" s="253" t="s">
        <v>259</v>
      </c>
      <c r="G218" s="251"/>
      <c r="H218" s="254">
        <v>27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0" t="s">
        <v>135</v>
      </c>
      <c r="AU218" s="260" t="s">
        <v>85</v>
      </c>
      <c r="AV218" s="14" t="s">
        <v>85</v>
      </c>
      <c r="AW218" s="14" t="s">
        <v>32</v>
      </c>
      <c r="AX218" s="14" t="s">
        <v>76</v>
      </c>
      <c r="AY218" s="260" t="s">
        <v>126</v>
      </c>
    </row>
    <row r="219" s="15" customFormat="1">
      <c r="A219" s="15"/>
      <c r="B219" s="261"/>
      <c r="C219" s="262"/>
      <c r="D219" s="241" t="s">
        <v>135</v>
      </c>
      <c r="E219" s="263" t="s">
        <v>1</v>
      </c>
      <c r="F219" s="264" t="s">
        <v>138</v>
      </c>
      <c r="G219" s="262"/>
      <c r="H219" s="265">
        <v>27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1" t="s">
        <v>135</v>
      </c>
      <c r="AU219" s="271" t="s">
        <v>85</v>
      </c>
      <c r="AV219" s="15" t="s">
        <v>133</v>
      </c>
      <c r="AW219" s="15" t="s">
        <v>32</v>
      </c>
      <c r="AX219" s="15" t="s">
        <v>83</v>
      </c>
      <c r="AY219" s="271" t="s">
        <v>126</v>
      </c>
    </row>
    <row r="220" s="2" customFormat="1" ht="16.5" customHeight="1">
      <c r="A220" s="38"/>
      <c r="B220" s="39"/>
      <c r="C220" s="275" t="s">
        <v>244</v>
      </c>
      <c r="D220" s="275" t="s">
        <v>316</v>
      </c>
      <c r="E220" s="276" t="s">
        <v>338</v>
      </c>
      <c r="F220" s="277" t="s">
        <v>339</v>
      </c>
      <c r="G220" s="278" t="s">
        <v>340</v>
      </c>
      <c r="H220" s="279">
        <v>0.93200000000000005</v>
      </c>
      <c r="I220" s="280"/>
      <c r="J220" s="281">
        <f>ROUND(I220*H220,2)</f>
        <v>0</v>
      </c>
      <c r="K220" s="277" t="s">
        <v>132</v>
      </c>
      <c r="L220" s="282"/>
      <c r="M220" s="283" t="s">
        <v>1</v>
      </c>
      <c r="N220" s="284" t="s">
        <v>41</v>
      </c>
      <c r="O220" s="91"/>
      <c r="P220" s="235">
        <f>O220*H220</f>
        <v>0</v>
      </c>
      <c r="Q220" s="235">
        <v>0.001</v>
      </c>
      <c r="R220" s="235">
        <f>Q220*H220</f>
        <v>0.0009320000000000001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160</v>
      </c>
      <c r="AT220" s="237" t="s">
        <v>316</v>
      </c>
      <c r="AU220" s="237" t="s">
        <v>85</v>
      </c>
      <c r="AY220" s="17" t="s">
        <v>126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133</v>
      </c>
      <c r="BM220" s="237" t="s">
        <v>347</v>
      </c>
    </row>
    <row r="221" s="13" customFormat="1">
      <c r="A221" s="13"/>
      <c r="B221" s="239"/>
      <c r="C221" s="240"/>
      <c r="D221" s="241" t="s">
        <v>135</v>
      </c>
      <c r="E221" s="242" t="s">
        <v>1</v>
      </c>
      <c r="F221" s="243" t="s">
        <v>329</v>
      </c>
      <c r="G221" s="240"/>
      <c r="H221" s="242" t="s">
        <v>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135</v>
      </c>
      <c r="AU221" s="249" t="s">
        <v>85</v>
      </c>
      <c r="AV221" s="13" t="s">
        <v>83</v>
      </c>
      <c r="AW221" s="13" t="s">
        <v>32</v>
      </c>
      <c r="AX221" s="13" t="s">
        <v>76</v>
      </c>
      <c r="AY221" s="249" t="s">
        <v>126</v>
      </c>
    </row>
    <row r="222" s="14" customFormat="1">
      <c r="A222" s="14"/>
      <c r="B222" s="250"/>
      <c r="C222" s="251"/>
      <c r="D222" s="241" t="s">
        <v>135</v>
      </c>
      <c r="E222" s="252" t="s">
        <v>1</v>
      </c>
      <c r="F222" s="253" t="s">
        <v>348</v>
      </c>
      <c r="G222" s="251"/>
      <c r="H222" s="254">
        <v>0.93200000000000005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135</v>
      </c>
      <c r="AU222" s="260" t="s">
        <v>85</v>
      </c>
      <c r="AV222" s="14" t="s">
        <v>85</v>
      </c>
      <c r="AW222" s="14" t="s">
        <v>32</v>
      </c>
      <c r="AX222" s="14" t="s">
        <v>76</v>
      </c>
      <c r="AY222" s="260" t="s">
        <v>126</v>
      </c>
    </row>
    <row r="223" s="15" customFormat="1">
      <c r="A223" s="15"/>
      <c r="B223" s="261"/>
      <c r="C223" s="262"/>
      <c r="D223" s="241" t="s">
        <v>135</v>
      </c>
      <c r="E223" s="263" t="s">
        <v>1</v>
      </c>
      <c r="F223" s="264" t="s">
        <v>138</v>
      </c>
      <c r="G223" s="262"/>
      <c r="H223" s="265">
        <v>0.93200000000000005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1" t="s">
        <v>135</v>
      </c>
      <c r="AU223" s="271" t="s">
        <v>85</v>
      </c>
      <c r="AV223" s="15" t="s">
        <v>133</v>
      </c>
      <c r="AW223" s="15" t="s">
        <v>32</v>
      </c>
      <c r="AX223" s="15" t="s">
        <v>83</v>
      </c>
      <c r="AY223" s="271" t="s">
        <v>126</v>
      </c>
    </row>
    <row r="224" s="2" customFormat="1" ht="16.5" customHeight="1">
      <c r="A224" s="38"/>
      <c r="B224" s="39"/>
      <c r="C224" s="226" t="s">
        <v>248</v>
      </c>
      <c r="D224" s="226" t="s">
        <v>128</v>
      </c>
      <c r="E224" s="227" t="s">
        <v>349</v>
      </c>
      <c r="F224" s="228" t="s">
        <v>350</v>
      </c>
      <c r="G224" s="229" t="s">
        <v>131</v>
      </c>
      <c r="H224" s="230">
        <v>45</v>
      </c>
      <c r="I224" s="231"/>
      <c r="J224" s="232">
        <f>ROUND(I224*H224,2)</f>
        <v>0</v>
      </c>
      <c r="K224" s="228" t="s">
        <v>132</v>
      </c>
      <c r="L224" s="44"/>
      <c r="M224" s="233" t="s">
        <v>1</v>
      </c>
      <c r="N224" s="234" t="s">
        <v>41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133</v>
      </c>
      <c r="AT224" s="237" t="s">
        <v>128</v>
      </c>
      <c r="AU224" s="237" t="s">
        <v>85</v>
      </c>
      <c r="AY224" s="17" t="s">
        <v>126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133</v>
      </c>
      <c r="BM224" s="237" t="s">
        <v>351</v>
      </c>
    </row>
    <row r="225" s="13" customFormat="1">
      <c r="A225" s="13"/>
      <c r="B225" s="239"/>
      <c r="C225" s="240"/>
      <c r="D225" s="241" t="s">
        <v>135</v>
      </c>
      <c r="E225" s="242" t="s">
        <v>1</v>
      </c>
      <c r="F225" s="243" t="s">
        <v>352</v>
      </c>
      <c r="G225" s="240"/>
      <c r="H225" s="242" t="s">
        <v>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135</v>
      </c>
      <c r="AU225" s="249" t="s">
        <v>85</v>
      </c>
      <c r="AV225" s="13" t="s">
        <v>83</v>
      </c>
      <c r="AW225" s="13" t="s">
        <v>32</v>
      </c>
      <c r="AX225" s="13" t="s">
        <v>76</v>
      </c>
      <c r="AY225" s="249" t="s">
        <v>126</v>
      </c>
    </row>
    <row r="226" s="14" customFormat="1">
      <c r="A226" s="14"/>
      <c r="B226" s="250"/>
      <c r="C226" s="251"/>
      <c r="D226" s="241" t="s">
        <v>135</v>
      </c>
      <c r="E226" s="252" t="s">
        <v>1</v>
      </c>
      <c r="F226" s="253" t="s">
        <v>330</v>
      </c>
      <c r="G226" s="251"/>
      <c r="H226" s="254">
        <v>45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0" t="s">
        <v>135</v>
      </c>
      <c r="AU226" s="260" t="s">
        <v>85</v>
      </c>
      <c r="AV226" s="14" t="s">
        <v>85</v>
      </c>
      <c r="AW226" s="14" t="s">
        <v>32</v>
      </c>
      <c r="AX226" s="14" t="s">
        <v>76</v>
      </c>
      <c r="AY226" s="260" t="s">
        <v>126</v>
      </c>
    </row>
    <row r="227" s="15" customFormat="1">
      <c r="A227" s="15"/>
      <c r="B227" s="261"/>
      <c r="C227" s="262"/>
      <c r="D227" s="241" t="s">
        <v>135</v>
      </c>
      <c r="E227" s="263" t="s">
        <v>1</v>
      </c>
      <c r="F227" s="264" t="s">
        <v>138</v>
      </c>
      <c r="G227" s="262"/>
      <c r="H227" s="265">
        <v>45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1" t="s">
        <v>135</v>
      </c>
      <c r="AU227" s="271" t="s">
        <v>85</v>
      </c>
      <c r="AV227" s="15" t="s">
        <v>133</v>
      </c>
      <c r="AW227" s="15" t="s">
        <v>32</v>
      </c>
      <c r="AX227" s="15" t="s">
        <v>83</v>
      </c>
      <c r="AY227" s="271" t="s">
        <v>126</v>
      </c>
    </row>
    <row r="228" s="2" customFormat="1" ht="16.5" customHeight="1">
      <c r="A228" s="38"/>
      <c r="B228" s="39"/>
      <c r="C228" s="226" t="s">
        <v>250</v>
      </c>
      <c r="D228" s="226" t="s">
        <v>128</v>
      </c>
      <c r="E228" s="227" t="s">
        <v>353</v>
      </c>
      <c r="F228" s="228" t="s">
        <v>354</v>
      </c>
      <c r="G228" s="229" t="s">
        <v>131</v>
      </c>
      <c r="H228" s="230">
        <v>75.5</v>
      </c>
      <c r="I228" s="231"/>
      <c r="J228" s="232">
        <f>ROUND(I228*H228,2)</f>
        <v>0</v>
      </c>
      <c r="K228" s="228" t="s">
        <v>132</v>
      </c>
      <c r="L228" s="44"/>
      <c r="M228" s="233" t="s">
        <v>1</v>
      </c>
      <c r="N228" s="234" t="s">
        <v>41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133</v>
      </c>
      <c r="AT228" s="237" t="s">
        <v>128</v>
      </c>
      <c r="AU228" s="237" t="s">
        <v>85</v>
      </c>
      <c r="AY228" s="17" t="s">
        <v>126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133</v>
      </c>
      <c r="BM228" s="237" t="s">
        <v>355</v>
      </c>
    </row>
    <row r="229" s="13" customFormat="1">
      <c r="A229" s="13"/>
      <c r="B229" s="239"/>
      <c r="C229" s="240"/>
      <c r="D229" s="241" t="s">
        <v>135</v>
      </c>
      <c r="E229" s="242" t="s">
        <v>1</v>
      </c>
      <c r="F229" s="243" t="s">
        <v>356</v>
      </c>
      <c r="G229" s="240"/>
      <c r="H229" s="242" t="s">
        <v>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135</v>
      </c>
      <c r="AU229" s="249" t="s">
        <v>85</v>
      </c>
      <c r="AV229" s="13" t="s">
        <v>83</v>
      </c>
      <c r="AW229" s="13" t="s">
        <v>32</v>
      </c>
      <c r="AX229" s="13" t="s">
        <v>76</v>
      </c>
      <c r="AY229" s="249" t="s">
        <v>126</v>
      </c>
    </row>
    <row r="230" s="14" customFormat="1">
      <c r="A230" s="14"/>
      <c r="B230" s="250"/>
      <c r="C230" s="251"/>
      <c r="D230" s="241" t="s">
        <v>135</v>
      </c>
      <c r="E230" s="252" t="s">
        <v>1</v>
      </c>
      <c r="F230" s="253" t="s">
        <v>357</v>
      </c>
      <c r="G230" s="251"/>
      <c r="H230" s="254">
        <v>75.5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0" t="s">
        <v>135</v>
      </c>
      <c r="AU230" s="260" t="s">
        <v>85</v>
      </c>
      <c r="AV230" s="14" t="s">
        <v>85</v>
      </c>
      <c r="AW230" s="14" t="s">
        <v>32</v>
      </c>
      <c r="AX230" s="14" t="s">
        <v>76</v>
      </c>
      <c r="AY230" s="260" t="s">
        <v>126</v>
      </c>
    </row>
    <row r="231" s="15" customFormat="1">
      <c r="A231" s="15"/>
      <c r="B231" s="261"/>
      <c r="C231" s="262"/>
      <c r="D231" s="241" t="s">
        <v>135</v>
      </c>
      <c r="E231" s="263" t="s">
        <v>1</v>
      </c>
      <c r="F231" s="264" t="s">
        <v>138</v>
      </c>
      <c r="G231" s="262"/>
      <c r="H231" s="265">
        <v>75.5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1" t="s">
        <v>135</v>
      </c>
      <c r="AU231" s="271" t="s">
        <v>85</v>
      </c>
      <c r="AV231" s="15" t="s">
        <v>133</v>
      </c>
      <c r="AW231" s="15" t="s">
        <v>32</v>
      </c>
      <c r="AX231" s="15" t="s">
        <v>83</v>
      </c>
      <c r="AY231" s="271" t="s">
        <v>126</v>
      </c>
    </row>
    <row r="232" s="2" customFormat="1" ht="16.5" customHeight="1">
      <c r="A232" s="38"/>
      <c r="B232" s="39"/>
      <c r="C232" s="226" t="s">
        <v>254</v>
      </c>
      <c r="D232" s="226" t="s">
        <v>128</v>
      </c>
      <c r="E232" s="227" t="s">
        <v>358</v>
      </c>
      <c r="F232" s="228" t="s">
        <v>359</v>
      </c>
      <c r="G232" s="229" t="s">
        <v>131</v>
      </c>
      <c r="H232" s="230">
        <v>27</v>
      </c>
      <c r="I232" s="231"/>
      <c r="J232" s="232">
        <f>ROUND(I232*H232,2)</f>
        <v>0</v>
      </c>
      <c r="K232" s="228" t="s">
        <v>132</v>
      </c>
      <c r="L232" s="44"/>
      <c r="M232" s="233" t="s">
        <v>1</v>
      </c>
      <c r="N232" s="234" t="s">
        <v>41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133</v>
      </c>
      <c r="AT232" s="237" t="s">
        <v>128</v>
      </c>
      <c r="AU232" s="237" t="s">
        <v>85</v>
      </c>
      <c r="AY232" s="17" t="s">
        <v>126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133</v>
      </c>
      <c r="BM232" s="237" t="s">
        <v>360</v>
      </c>
    </row>
    <row r="233" s="13" customFormat="1">
      <c r="A233" s="13"/>
      <c r="B233" s="239"/>
      <c r="C233" s="240"/>
      <c r="D233" s="241" t="s">
        <v>135</v>
      </c>
      <c r="E233" s="242" t="s">
        <v>1</v>
      </c>
      <c r="F233" s="243" t="s">
        <v>329</v>
      </c>
      <c r="G233" s="240"/>
      <c r="H233" s="242" t="s">
        <v>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135</v>
      </c>
      <c r="AU233" s="249" t="s">
        <v>85</v>
      </c>
      <c r="AV233" s="13" t="s">
        <v>83</v>
      </c>
      <c r="AW233" s="13" t="s">
        <v>32</v>
      </c>
      <c r="AX233" s="13" t="s">
        <v>76</v>
      </c>
      <c r="AY233" s="249" t="s">
        <v>126</v>
      </c>
    </row>
    <row r="234" s="14" customFormat="1">
      <c r="A234" s="14"/>
      <c r="B234" s="250"/>
      <c r="C234" s="251"/>
      <c r="D234" s="241" t="s">
        <v>135</v>
      </c>
      <c r="E234" s="252" t="s">
        <v>1</v>
      </c>
      <c r="F234" s="253" t="s">
        <v>259</v>
      </c>
      <c r="G234" s="251"/>
      <c r="H234" s="254">
        <v>27</v>
      </c>
      <c r="I234" s="255"/>
      <c r="J234" s="251"/>
      <c r="K234" s="251"/>
      <c r="L234" s="256"/>
      <c r="M234" s="257"/>
      <c r="N234" s="258"/>
      <c r="O234" s="258"/>
      <c r="P234" s="258"/>
      <c r="Q234" s="258"/>
      <c r="R234" s="258"/>
      <c r="S234" s="258"/>
      <c r="T234" s="25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0" t="s">
        <v>135</v>
      </c>
      <c r="AU234" s="260" t="s">
        <v>85</v>
      </c>
      <c r="AV234" s="14" t="s">
        <v>85</v>
      </c>
      <c r="AW234" s="14" t="s">
        <v>32</v>
      </c>
      <c r="AX234" s="14" t="s">
        <v>76</v>
      </c>
      <c r="AY234" s="260" t="s">
        <v>126</v>
      </c>
    </row>
    <row r="235" s="15" customFormat="1">
      <c r="A235" s="15"/>
      <c r="B235" s="261"/>
      <c r="C235" s="262"/>
      <c r="D235" s="241" t="s">
        <v>135</v>
      </c>
      <c r="E235" s="263" t="s">
        <v>1</v>
      </c>
      <c r="F235" s="264" t="s">
        <v>138</v>
      </c>
      <c r="G235" s="262"/>
      <c r="H235" s="265">
        <v>27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1" t="s">
        <v>135</v>
      </c>
      <c r="AU235" s="271" t="s">
        <v>85</v>
      </c>
      <c r="AV235" s="15" t="s">
        <v>133</v>
      </c>
      <c r="AW235" s="15" t="s">
        <v>32</v>
      </c>
      <c r="AX235" s="15" t="s">
        <v>83</v>
      </c>
      <c r="AY235" s="271" t="s">
        <v>126</v>
      </c>
    </row>
    <row r="236" s="2" customFormat="1" ht="16.5" customHeight="1">
      <c r="A236" s="38"/>
      <c r="B236" s="39"/>
      <c r="C236" s="226" t="s">
        <v>259</v>
      </c>
      <c r="D236" s="226" t="s">
        <v>128</v>
      </c>
      <c r="E236" s="227" t="s">
        <v>361</v>
      </c>
      <c r="F236" s="228" t="s">
        <v>362</v>
      </c>
      <c r="G236" s="229" t="s">
        <v>131</v>
      </c>
      <c r="H236" s="230">
        <v>27</v>
      </c>
      <c r="I236" s="231"/>
      <c r="J236" s="232">
        <f>ROUND(I236*H236,2)</f>
        <v>0</v>
      </c>
      <c r="K236" s="228" t="s">
        <v>132</v>
      </c>
      <c r="L236" s="44"/>
      <c r="M236" s="233" t="s">
        <v>1</v>
      </c>
      <c r="N236" s="234" t="s">
        <v>41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133</v>
      </c>
      <c r="AT236" s="237" t="s">
        <v>128</v>
      </c>
      <c r="AU236" s="237" t="s">
        <v>85</v>
      </c>
      <c r="AY236" s="17" t="s">
        <v>126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133</v>
      </c>
      <c r="BM236" s="237" t="s">
        <v>363</v>
      </c>
    </row>
    <row r="237" s="13" customFormat="1">
      <c r="A237" s="13"/>
      <c r="B237" s="239"/>
      <c r="C237" s="240"/>
      <c r="D237" s="241" t="s">
        <v>135</v>
      </c>
      <c r="E237" s="242" t="s">
        <v>1</v>
      </c>
      <c r="F237" s="243" t="s">
        <v>329</v>
      </c>
      <c r="G237" s="240"/>
      <c r="H237" s="242" t="s">
        <v>1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135</v>
      </c>
      <c r="AU237" s="249" t="s">
        <v>85</v>
      </c>
      <c r="AV237" s="13" t="s">
        <v>83</v>
      </c>
      <c r="AW237" s="13" t="s">
        <v>32</v>
      </c>
      <c r="AX237" s="13" t="s">
        <v>76</v>
      </c>
      <c r="AY237" s="249" t="s">
        <v>126</v>
      </c>
    </row>
    <row r="238" s="14" customFormat="1">
      <c r="A238" s="14"/>
      <c r="B238" s="250"/>
      <c r="C238" s="251"/>
      <c r="D238" s="241" t="s">
        <v>135</v>
      </c>
      <c r="E238" s="252" t="s">
        <v>1</v>
      </c>
      <c r="F238" s="253" t="s">
        <v>259</v>
      </c>
      <c r="G238" s="251"/>
      <c r="H238" s="254">
        <v>27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0" t="s">
        <v>135</v>
      </c>
      <c r="AU238" s="260" t="s">
        <v>85</v>
      </c>
      <c r="AV238" s="14" t="s">
        <v>85</v>
      </c>
      <c r="AW238" s="14" t="s">
        <v>32</v>
      </c>
      <c r="AX238" s="14" t="s">
        <v>76</v>
      </c>
      <c r="AY238" s="260" t="s">
        <v>126</v>
      </c>
    </row>
    <row r="239" s="15" customFormat="1">
      <c r="A239" s="15"/>
      <c r="B239" s="261"/>
      <c r="C239" s="262"/>
      <c r="D239" s="241" t="s">
        <v>135</v>
      </c>
      <c r="E239" s="263" t="s">
        <v>1</v>
      </c>
      <c r="F239" s="264" t="s">
        <v>138</v>
      </c>
      <c r="G239" s="262"/>
      <c r="H239" s="265">
        <v>27</v>
      </c>
      <c r="I239" s="266"/>
      <c r="J239" s="262"/>
      <c r="K239" s="262"/>
      <c r="L239" s="267"/>
      <c r="M239" s="268"/>
      <c r="N239" s="269"/>
      <c r="O239" s="269"/>
      <c r="P239" s="269"/>
      <c r="Q239" s="269"/>
      <c r="R239" s="269"/>
      <c r="S239" s="269"/>
      <c r="T239" s="27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1" t="s">
        <v>135</v>
      </c>
      <c r="AU239" s="271" t="s">
        <v>85</v>
      </c>
      <c r="AV239" s="15" t="s">
        <v>133</v>
      </c>
      <c r="AW239" s="15" t="s">
        <v>32</v>
      </c>
      <c r="AX239" s="15" t="s">
        <v>83</v>
      </c>
      <c r="AY239" s="271" t="s">
        <v>126</v>
      </c>
    </row>
    <row r="240" s="12" customFormat="1" ht="22.8" customHeight="1">
      <c r="A240" s="12"/>
      <c r="B240" s="210"/>
      <c r="C240" s="211"/>
      <c r="D240" s="212" t="s">
        <v>75</v>
      </c>
      <c r="E240" s="224" t="s">
        <v>141</v>
      </c>
      <c r="F240" s="224" t="s">
        <v>364</v>
      </c>
      <c r="G240" s="211"/>
      <c r="H240" s="211"/>
      <c r="I240" s="214"/>
      <c r="J240" s="225">
        <f>BK240</f>
        <v>0</v>
      </c>
      <c r="K240" s="211"/>
      <c r="L240" s="216"/>
      <c r="M240" s="217"/>
      <c r="N240" s="218"/>
      <c r="O240" s="218"/>
      <c r="P240" s="219">
        <f>SUM(P241:P264)</f>
        <v>0</v>
      </c>
      <c r="Q240" s="218"/>
      <c r="R240" s="219">
        <f>SUM(R241:R264)</f>
        <v>12.385676500000001</v>
      </c>
      <c r="S240" s="218"/>
      <c r="T240" s="220">
        <f>SUM(T241:T264)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1" t="s">
        <v>83</v>
      </c>
      <c r="AT240" s="222" t="s">
        <v>75</v>
      </c>
      <c r="AU240" s="222" t="s">
        <v>83</v>
      </c>
      <c r="AY240" s="221" t="s">
        <v>126</v>
      </c>
      <c r="BK240" s="223">
        <f>SUM(BK241:BK264)</f>
        <v>0</v>
      </c>
    </row>
    <row r="241" s="2" customFormat="1" ht="16.5" customHeight="1">
      <c r="A241" s="38"/>
      <c r="B241" s="39"/>
      <c r="C241" s="226" t="s">
        <v>261</v>
      </c>
      <c r="D241" s="226" t="s">
        <v>128</v>
      </c>
      <c r="E241" s="227" t="s">
        <v>365</v>
      </c>
      <c r="F241" s="228" t="s">
        <v>366</v>
      </c>
      <c r="G241" s="229" t="s">
        <v>169</v>
      </c>
      <c r="H241" s="230">
        <v>11.5</v>
      </c>
      <c r="I241" s="231"/>
      <c r="J241" s="232">
        <f>ROUND(I241*H241,2)</f>
        <v>0</v>
      </c>
      <c r="K241" s="228" t="s">
        <v>132</v>
      </c>
      <c r="L241" s="44"/>
      <c r="M241" s="233" t="s">
        <v>1</v>
      </c>
      <c r="N241" s="234" t="s">
        <v>41</v>
      </c>
      <c r="O241" s="91"/>
      <c r="P241" s="235">
        <f>O241*H241</f>
        <v>0</v>
      </c>
      <c r="Q241" s="235">
        <v>0.24127000000000001</v>
      </c>
      <c r="R241" s="235">
        <f>Q241*H241</f>
        <v>2.7746050000000002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133</v>
      </c>
      <c r="AT241" s="237" t="s">
        <v>128</v>
      </c>
      <c r="AU241" s="237" t="s">
        <v>85</v>
      </c>
      <c r="AY241" s="17" t="s">
        <v>126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133</v>
      </c>
      <c r="BM241" s="237" t="s">
        <v>367</v>
      </c>
    </row>
    <row r="242" s="13" customFormat="1">
      <c r="A242" s="13"/>
      <c r="B242" s="239"/>
      <c r="C242" s="240"/>
      <c r="D242" s="241" t="s">
        <v>135</v>
      </c>
      <c r="E242" s="242" t="s">
        <v>1</v>
      </c>
      <c r="F242" s="243" t="s">
        <v>368</v>
      </c>
      <c r="G242" s="240"/>
      <c r="H242" s="242" t="s">
        <v>1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135</v>
      </c>
      <c r="AU242" s="249" t="s">
        <v>85</v>
      </c>
      <c r="AV242" s="13" t="s">
        <v>83</v>
      </c>
      <c r="AW242" s="13" t="s">
        <v>32</v>
      </c>
      <c r="AX242" s="13" t="s">
        <v>76</v>
      </c>
      <c r="AY242" s="249" t="s">
        <v>126</v>
      </c>
    </row>
    <row r="243" s="14" customFormat="1">
      <c r="A243" s="14"/>
      <c r="B243" s="250"/>
      <c r="C243" s="251"/>
      <c r="D243" s="241" t="s">
        <v>135</v>
      </c>
      <c r="E243" s="252" t="s">
        <v>1</v>
      </c>
      <c r="F243" s="253" t="s">
        <v>369</v>
      </c>
      <c r="G243" s="251"/>
      <c r="H243" s="254">
        <v>11.5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135</v>
      </c>
      <c r="AU243" s="260" t="s">
        <v>85</v>
      </c>
      <c r="AV243" s="14" t="s">
        <v>85</v>
      </c>
      <c r="AW243" s="14" t="s">
        <v>32</v>
      </c>
      <c r="AX243" s="14" t="s">
        <v>76</v>
      </c>
      <c r="AY243" s="260" t="s">
        <v>126</v>
      </c>
    </row>
    <row r="244" s="15" customFormat="1">
      <c r="A244" s="15"/>
      <c r="B244" s="261"/>
      <c r="C244" s="262"/>
      <c r="D244" s="241" t="s">
        <v>135</v>
      </c>
      <c r="E244" s="263" t="s">
        <v>1</v>
      </c>
      <c r="F244" s="264" t="s">
        <v>138</v>
      </c>
      <c r="G244" s="262"/>
      <c r="H244" s="265">
        <v>11.5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1" t="s">
        <v>135</v>
      </c>
      <c r="AU244" s="271" t="s">
        <v>85</v>
      </c>
      <c r="AV244" s="15" t="s">
        <v>133</v>
      </c>
      <c r="AW244" s="15" t="s">
        <v>32</v>
      </c>
      <c r="AX244" s="15" t="s">
        <v>83</v>
      </c>
      <c r="AY244" s="271" t="s">
        <v>126</v>
      </c>
    </row>
    <row r="245" s="2" customFormat="1" ht="16.5" customHeight="1">
      <c r="A245" s="38"/>
      <c r="B245" s="39"/>
      <c r="C245" s="275" t="s">
        <v>265</v>
      </c>
      <c r="D245" s="275" t="s">
        <v>316</v>
      </c>
      <c r="E245" s="276" t="s">
        <v>370</v>
      </c>
      <c r="F245" s="277" t="s">
        <v>371</v>
      </c>
      <c r="G245" s="278" t="s">
        <v>207</v>
      </c>
      <c r="H245" s="279">
        <v>25.907</v>
      </c>
      <c r="I245" s="280"/>
      <c r="J245" s="281">
        <f>ROUND(I245*H245,2)</f>
        <v>0</v>
      </c>
      <c r="K245" s="277" t="s">
        <v>132</v>
      </c>
      <c r="L245" s="282"/>
      <c r="M245" s="283" t="s">
        <v>1</v>
      </c>
      <c r="N245" s="284" t="s">
        <v>41</v>
      </c>
      <c r="O245" s="91"/>
      <c r="P245" s="235">
        <f>O245*H245</f>
        <v>0</v>
      </c>
      <c r="Q245" s="235">
        <v>0.036499999999999998</v>
      </c>
      <c r="R245" s="235">
        <f>Q245*H245</f>
        <v>0.94560549999999999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160</v>
      </c>
      <c r="AT245" s="237" t="s">
        <v>316</v>
      </c>
      <c r="AU245" s="237" t="s">
        <v>85</v>
      </c>
      <c r="AY245" s="17" t="s">
        <v>126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83</v>
      </c>
      <c r="BK245" s="238">
        <f>ROUND(I245*H245,2)</f>
        <v>0</v>
      </c>
      <c r="BL245" s="17" t="s">
        <v>133</v>
      </c>
      <c r="BM245" s="237" t="s">
        <v>372</v>
      </c>
    </row>
    <row r="246" s="13" customFormat="1">
      <c r="A246" s="13"/>
      <c r="B246" s="239"/>
      <c r="C246" s="240"/>
      <c r="D246" s="241" t="s">
        <v>135</v>
      </c>
      <c r="E246" s="242" t="s">
        <v>1</v>
      </c>
      <c r="F246" s="243" t="s">
        <v>329</v>
      </c>
      <c r="G246" s="240"/>
      <c r="H246" s="242" t="s">
        <v>1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135</v>
      </c>
      <c r="AU246" s="249" t="s">
        <v>85</v>
      </c>
      <c r="AV246" s="13" t="s">
        <v>83</v>
      </c>
      <c r="AW246" s="13" t="s">
        <v>32</v>
      </c>
      <c r="AX246" s="13" t="s">
        <v>76</v>
      </c>
      <c r="AY246" s="249" t="s">
        <v>126</v>
      </c>
    </row>
    <row r="247" s="14" customFormat="1">
      <c r="A247" s="14"/>
      <c r="B247" s="250"/>
      <c r="C247" s="251"/>
      <c r="D247" s="241" t="s">
        <v>135</v>
      </c>
      <c r="E247" s="252" t="s">
        <v>1</v>
      </c>
      <c r="F247" s="253" t="s">
        <v>373</v>
      </c>
      <c r="G247" s="251"/>
      <c r="H247" s="254">
        <v>25.907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135</v>
      </c>
      <c r="AU247" s="260" t="s">
        <v>85</v>
      </c>
      <c r="AV247" s="14" t="s">
        <v>85</v>
      </c>
      <c r="AW247" s="14" t="s">
        <v>32</v>
      </c>
      <c r="AX247" s="14" t="s">
        <v>76</v>
      </c>
      <c r="AY247" s="260" t="s">
        <v>126</v>
      </c>
    </row>
    <row r="248" s="15" customFormat="1">
      <c r="A248" s="15"/>
      <c r="B248" s="261"/>
      <c r="C248" s="262"/>
      <c r="D248" s="241" t="s">
        <v>135</v>
      </c>
      <c r="E248" s="263" t="s">
        <v>1</v>
      </c>
      <c r="F248" s="264" t="s">
        <v>138</v>
      </c>
      <c r="G248" s="262"/>
      <c r="H248" s="265">
        <v>25.907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1" t="s">
        <v>135</v>
      </c>
      <c r="AU248" s="271" t="s">
        <v>85</v>
      </c>
      <c r="AV248" s="15" t="s">
        <v>133</v>
      </c>
      <c r="AW248" s="15" t="s">
        <v>32</v>
      </c>
      <c r="AX248" s="15" t="s">
        <v>83</v>
      </c>
      <c r="AY248" s="271" t="s">
        <v>126</v>
      </c>
    </row>
    <row r="249" s="2" customFormat="1" ht="16.5" customHeight="1">
      <c r="A249" s="38"/>
      <c r="B249" s="39"/>
      <c r="C249" s="275" t="s">
        <v>374</v>
      </c>
      <c r="D249" s="275" t="s">
        <v>316</v>
      </c>
      <c r="E249" s="276" t="s">
        <v>375</v>
      </c>
      <c r="F249" s="277" t="s">
        <v>376</v>
      </c>
      <c r="G249" s="278" t="s">
        <v>207</v>
      </c>
      <c r="H249" s="279">
        <v>20.149999999999999</v>
      </c>
      <c r="I249" s="280"/>
      <c r="J249" s="281">
        <f>ROUND(I249*H249,2)</f>
        <v>0</v>
      </c>
      <c r="K249" s="277" t="s">
        <v>132</v>
      </c>
      <c r="L249" s="282"/>
      <c r="M249" s="283" t="s">
        <v>1</v>
      </c>
      <c r="N249" s="284" t="s">
        <v>41</v>
      </c>
      <c r="O249" s="91"/>
      <c r="P249" s="235">
        <f>O249*H249</f>
        <v>0</v>
      </c>
      <c r="Q249" s="235">
        <v>0.050500000000000003</v>
      </c>
      <c r="R249" s="235">
        <f>Q249*H249</f>
        <v>1.0175749999999999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160</v>
      </c>
      <c r="AT249" s="237" t="s">
        <v>316</v>
      </c>
      <c r="AU249" s="237" t="s">
        <v>85</v>
      </c>
      <c r="AY249" s="17" t="s">
        <v>126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83</v>
      </c>
      <c r="BK249" s="238">
        <f>ROUND(I249*H249,2)</f>
        <v>0</v>
      </c>
      <c r="BL249" s="17" t="s">
        <v>133</v>
      </c>
      <c r="BM249" s="237" t="s">
        <v>377</v>
      </c>
    </row>
    <row r="250" s="13" customFormat="1">
      <c r="A250" s="13"/>
      <c r="B250" s="239"/>
      <c r="C250" s="240"/>
      <c r="D250" s="241" t="s">
        <v>135</v>
      </c>
      <c r="E250" s="242" t="s">
        <v>1</v>
      </c>
      <c r="F250" s="243" t="s">
        <v>329</v>
      </c>
      <c r="G250" s="240"/>
      <c r="H250" s="242" t="s">
        <v>1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135</v>
      </c>
      <c r="AU250" s="249" t="s">
        <v>85</v>
      </c>
      <c r="AV250" s="13" t="s">
        <v>83</v>
      </c>
      <c r="AW250" s="13" t="s">
        <v>32</v>
      </c>
      <c r="AX250" s="13" t="s">
        <v>76</v>
      </c>
      <c r="AY250" s="249" t="s">
        <v>126</v>
      </c>
    </row>
    <row r="251" s="14" customFormat="1">
      <c r="A251" s="14"/>
      <c r="B251" s="250"/>
      <c r="C251" s="251"/>
      <c r="D251" s="241" t="s">
        <v>135</v>
      </c>
      <c r="E251" s="252" t="s">
        <v>1</v>
      </c>
      <c r="F251" s="253" t="s">
        <v>378</v>
      </c>
      <c r="G251" s="251"/>
      <c r="H251" s="254">
        <v>20.149999999999999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135</v>
      </c>
      <c r="AU251" s="260" t="s">
        <v>85</v>
      </c>
      <c r="AV251" s="14" t="s">
        <v>85</v>
      </c>
      <c r="AW251" s="14" t="s">
        <v>32</v>
      </c>
      <c r="AX251" s="14" t="s">
        <v>76</v>
      </c>
      <c r="AY251" s="260" t="s">
        <v>126</v>
      </c>
    </row>
    <row r="252" s="15" customFormat="1">
      <c r="A252" s="15"/>
      <c r="B252" s="261"/>
      <c r="C252" s="262"/>
      <c r="D252" s="241" t="s">
        <v>135</v>
      </c>
      <c r="E252" s="263" t="s">
        <v>1</v>
      </c>
      <c r="F252" s="264" t="s">
        <v>138</v>
      </c>
      <c r="G252" s="262"/>
      <c r="H252" s="265">
        <v>20.149999999999999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1" t="s">
        <v>135</v>
      </c>
      <c r="AU252" s="271" t="s">
        <v>85</v>
      </c>
      <c r="AV252" s="15" t="s">
        <v>133</v>
      </c>
      <c r="AW252" s="15" t="s">
        <v>32</v>
      </c>
      <c r="AX252" s="15" t="s">
        <v>83</v>
      </c>
      <c r="AY252" s="271" t="s">
        <v>126</v>
      </c>
    </row>
    <row r="253" s="2" customFormat="1" ht="16.5" customHeight="1">
      <c r="A253" s="38"/>
      <c r="B253" s="39"/>
      <c r="C253" s="275" t="s">
        <v>379</v>
      </c>
      <c r="D253" s="275" t="s">
        <v>316</v>
      </c>
      <c r="E253" s="276" t="s">
        <v>380</v>
      </c>
      <c r="F253" s="277" t="s">
        <v>381</v>
      </c>
      <c r="G253" s="278" t="s">
        <v>207</v>
      </c>
      <c r="H253" s="279">
        <v>20.149999999999999</v>
      </c>
      <c r="I253" s="280"/>
      <c r="J253" s="281">
        <f>ROUND(I253*H253,2)</f>
        <v>0</v>
      </c>
      <c r="K253" s="277" t="s">
        <v>132</v>
      </c>
      <c r="L253" s="282"/>
      <c r="M253" s="283" t="s">
        <v>1</v>
      </c>
      <c r="N253" s="284" t="s">
        <v>41</v>
      </c>
      <c r="O253" s="91"/>
      <c r="P253" s="235">
        <f>O253*H253</f>
        <v>0</v>
      </c>
      <c r="Q253" s="235">
        <v>0.061499999999999999</v>
      </c>
      <c r="R253" s="235">
        <f>Q253*H253</f>
        <v>1.2392249999999998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160</v>
      </c>
      <c r="AT253" s="237" t="s">
        <v>316</v>
      </c>
      <c r="AU253" s="237" t="s">
        <v>85</v>
      </c>
      <c r="AY253" s="17" t="s">
        <v>126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83</v>
      </c>
      <c r="BK253" s="238">
        <f>ROUND(I253*H253,2)</f>
        <v>0</v>
      </c>
      <c r="BL253" s="17" t="s">
        <v>133</v>
      </c>
      <c r="BM253" s="237" t="s">
        <v>382</v>
      </c>
    </row>
    <row r="254" s="13" customFormat="1">
      <c r="A254" s="13"/>
      <c r="B254" s="239"/>
      <c r="C254" s="240"/>
      <c r="D254" s="241" t="s">
        <v>135</v>
      </c>
      <c r="E254" s="242" t="s">
        <v>1</v>
      </c>
      <c r="F254" s="243" t="s">
        <v>383</v>
      </c>
      <c r="G254" s="240"/>
      <c r="H254" s="242" t="s">
        <v>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135</v>
      </c>
      <c r="AU254" s="249" t="s">
        <v>85</v>
      </c>
      <c r="AV254" s="13" t="s">
        <v>83</v>
      </c>
      <c r="AW254" s="13" t="s">
        <v>32</v>
      </c>
      <c r="AX254" s="13" t="s">
        <v>76</v>
      </c>
      <c r="AY254" s="249" t="s">
        <v>126</v>
      </c>
    </row>
    <row r="255" s="14" customFormat="1">
      <c r="A255" s="14"/>
      <c r="B255" s="250"/>
      <c r="C255" s="251"/>
      <c r="D255" s="241" t="s">
        <v>135</v>
      </c>
      <c r="E255" s="252" t="s">
        <v>1</v>
      </c>
      <c r="F255" s="253" t="s">
        <v>378</v>
      </c>
      <c r="G255" s="251"/>
      <c r="H255" s="254">
        <v>20.149999999999999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135</v>
      </c>
      <c r="AU255" s="260" t="s">
        <v>85</v>
      </c>
      <c r="AV255" s="14" t="s">
        <v>85</v>
      </c>
      <c r="AW255" s="14" t="s">
        <v>32</v>
      </c>
      <c r="AX255" s="14" t="s">
        <v>76</v>
      </c>
      <c r="AY255" s="260" t="s">
        <v>126</v>
      </c>
    </row>
    <row r="256" s="15" customFormat="1">
      <c r="A256" s="15"/>
      <c r="B256" s="261"/>
      <c r="C256" s="262"/>
      <c r="D256" s="241" t="s">
        <v>135</v>
      </c>
      <c r="E256" s="263" t="s">
        <v>1</v>
      </c>
      <c r="F256" s="264" t="s">
        <v>138</v>
      </c>
      <c r="G256" s="262"/>
      <c r="H256" s="265">
        <v>20.149999999999999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1" t="s">
        <v>135</v>
      </c>
      <c r="AU256" s="271" t="s">
        <v>85</v>
      </c>
      <c r="AV256" s="15" t="s">
        <v>133</v>
      </c>
      <c r="AW256" s="15" t="s">
        <v>32</v>
      </c>
      <c r="AX256" s="15" t="s">
        <v>83</v>
      </c>
      <c r="AY256" s="271" t="s">
        <v>126</v>
      </c>
    </row>
    <row r="257" s="2" customFormat="1" ht="16.5" customHeight="1">
      <c r="A257" s="38"/>
      <c r="B257" s="39"/>
      <c r="C257" s="226" t="s">
        <v>384</v>
      </c>
      <c r="D257" s="226" t="s">
        <v>128</v>
      </c>
      <c r="E257" s="227" t="s">
        <v>385</v>
      </c>
      <c r="F257" s="228" t="s">
        <v>386</v>
      </c>
      <c r="G257" s="229" t="s">
        <v>169</v>
      </c>
      <c r="H257" s="230">
        <v>9</v>
      </c>
      <c r="I257" s="231"/>
      <c r="J257" s="232">
        <f>ROUND(I257*H257,2)</f>
        <v>0</v>
      </c>
      <c r="K257" s="228" t="s">
        <v>132</v>
      </c>
      <c r="L257" s="44"/>
      <c r="M257" s="233" t="s">
        <v>1</v>
      </c>
      <c r="N257" s="234" t="s">
        <v>41</v>
      </c>
      <c r="O257" s="91"/>
      <c r="P257" s="235">
        <f>O257*H257</f>
        <v>0</v>
      </c>
      <c r="Q257" s="235">
        <v>0.29757</v>
      </c>
      <c r="R257" s="235">
        <f>Q257*H257</f>
        <v>2.6781299999999999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133</v>
      </c>
      <c r="AT257" s="237" t="s">
        <v>128</v>
      </c>
      <c r="AU257" s="237" t="s">
        <v>85</v>
      </c>
      <c r="AY257" s="17" t="s">
        <v>126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83</v>
      </c>
      <c r="BK257" s="238">
        <f>ROUND(I257*H257,2)</f>
        <v>0</v>
      </c>
      <c r="BL257" s="17" t="s">
        <v>133</v>
      </c>
      <c r="BM257" s="237" t="s">
        <v>387</v>
      </c>
    </row>
    <row r="258" s="13" customFormat="1">
      <c r="A258" s="13"/>
      <c r="B258" s="239"/>
      <c r="C258" s="240"/>
      <c r="D258" s="241" t="s">
        <v>135</v>
      </c>
      <c r="E258" s="242" t="s">
        <v>1</v>
      </c>
      <c r="F258" s="243" t="s">
        <v>388</v>
      </c>
      <c r="G258" s="240"/>
      <c r="H258" s="242" t="s">
        <v>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135</v>
      </c>
      <c r="AU258" s="249" t="s">
        <v>85</v>
      </c>
      <c r="AV258" s="13" t="s">
        <v>83</v>
      </c>
      <c r="AW258" s="13" t="s">
        <v>32</v>
      </c>
      <c r="AX258" s="13" t="s">
        <v>76</v>
      </c>
      <c r="AY258" s="249" t="s">
        <v>126</v>
      </c>
    </row>
    <row r="259" s="14" customFormat="1">
      <c r="A259" s="14"/>
      <c r="B259" s="250"/>
      <c r="C259" s="251"/>
      <c r="D259" s="241" t="s">
        <v>135</v>
      </c>
      <c r="E259" s="252" t="s">
        <v>1</v>
      </c>
      <c r="F259" s="253" t="s">
        <v>166</v>
      </c>
      <c r="G259" s="251"/>
      <c r="H259" s="254">
        <v>9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135</v>
      </c>
      <c r="AU259" s="260" t="s">
        <v>85</v>
      </c>
      <c r="AV259" s="14" t="s">
        <v>85</v>
      </c>
      <c r="AW259" s="14" t="s">
        <v>32</v>
      </c>
      <c r="AX259" s="14" t="s">
        <v>76</v>
      </c>
      <c r="AY259" s="260" t="s">
        <v>126</v>
      </c>
    </row>
    <row r="260" s="15" customFormat="1">
      <c r="A260" s="15"/>
      <c r="B260" s="261"/>
      <c r="C260" s="262"/>
      <c r="D260" s="241" t="s">
        <v>135</v>
      </c>
      <c r="E260" s="263" t="s">
        <v>1</v>
      </c>
      <c r="F260" s="264" t="s">
        <v>138</v>
      </c>
      <c r="G260" s="262"/>
      <c r="H260" s="265">
        <v>9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1" t="s">
        <v>135</v>
      </c>
      <c r="AU260" s="271" t="s">
        <v>85</v>
      </c>
      <c r="AV260" s="15" t="s">
        <v>133</v>
      </c>
      <c r="AW260" s="15" t="s">
        <v>32</v>
      </c>
      <c r="AX260" s="15" t="s">
        <v>83</v>
      </c>
      <c r="AY260" s="271" t="s">
        <v>126</v>
      </c>
    </row>
    <row r="261" s="2" customFormat="1" ht="16.5" customHeight="1">
      <c r="A261" s="38"/>
      <c r="B261" s="39"/>
      <c r="C261" s="275" t="s">
        <v>389</v>
      </c>
      <c r="D261" s="275" t="s">
        <v>316</v>
      </c>
      <c r="E261" s="276" t="s">
        <v>390</v>
      </c>
      <c r="F261" s="277" t="s">
        <v>391</v>
      </c>
      <c r="G261" s="278" t="s">
        <v>207</v>
      </c>
      <c r="H261" s="279">
        <v>51.813000000000002</v>
      </c>
      <c r="I261" s="280"/>
      <c r="J261" s="281">
        <f>ROUND(I261*H261,2)</f>
        <v>0</v>
      </c>
      <c r="K261" s="277" t="s">
        <v>132</v>
      </c>
      <c r="L261" s="282"/>
      <c r="M261" s="283" t="s">
        <v>1</v>
      </c>
      <c r="N261" s="284" t="s">
        <v>41</v>
      </c>
      <c r="O261" s="91"/>
      <c r="P261" s="235">
        <f>O261*H261</f>
        <v>0</v>
      </c>
      <c r="Q261" s="235">
        <v>0.071999999999999995</v>
      </c>
      <c r="R261" s="235">
        <f>Q261*H261</f>
        <v>3.7305359999999999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160</v>
      </c>
      <c r="AT261" s="237" t="s">
        <v>316</v>
      </c>
      <c r="AU261" s="237" t="s">
        <v>85</v>
      </c>
      <c r="AY261" s="17" t="s">
        <v>126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83</v>
      </c>
      <c r="BK261" s="238">
        <f>ROUND(I261*H261,2)</f>
        <v>0</v>
      </c>
      <c r="BL261" s="17" t="s">
        <v>133</v>
      </c>
      <c r="BM261" s="237" t="s">
        <v>392</v>
      </c>
    </row>
    <row r="262" s="13" customFormat="1">
      <c r="A262" s="13"/>
      <c r="B262" s="239"/>
      <c r="C262" s="240"/>
      <c r="D262" s="241" t="s">
        <v>135</v>
      </c>
      <c r="E262" s="242" t="s">
        <v>1</v>
      </c>
      <c r="F262" s="243" t="s">
        <v>329</v>
      </c>
      <c r="G262" s="240"/>
      <c r="H262" s="242" t="s">
        <v>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135</v>
      </c>
      <c r="AU262" s="249" t="s">
        <v>85</v>
      </c>
      <c r="AV262" s="13" t="s">
        <v>83</v>
      </c>
      <c r="AW262" s="13" t="s">
        <v>32</v>
      </c>
      <c r="AX262" s="13" t="s">
        <v>76</v>
      </c>
      <c r="AY262" s="249" t="s">
        <v>126</v>
      </c>
    </row>
    <row r="263" s="14" customFormat="1">
      <c r="A263" s="14"/>
      <c r="B263" s="250"/>
      <c r="C263" s="251"/>
      <c r="D263" s="241" t="s">
        <v>135</v>
      </c>
      <c r="E263" s="252" t="s">
        <v>1</v>
      </c>
      <c r="F263" s="253" t="s">
        <v>393</v>
      </c>
      <c r="G263" s="251"/>
      <c r="H263" s="254">
        <v>51.813000000000002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0" t="s">
        <v>135</v>
      </c>
      <c r="AU263" s="260" t="s">
        <v>85</v>
      </c>
      <c r="AV263" s="14" t="s">
        <v>85</v>
      </c>
      <c r="AW263" s="14" t="s">
        <v>32</v>
      </c>
      <c r="AX263" s="14" t="s">
        <v>76</v>
      </c>
      <c r="AY263" s="260" t="s">
        <v>126</v>
      </c>
    </row>
    <row r="264" s="15" customFormat="1">
      <c r="A264" s="15"/>
      <c r="B264" s="261"/>
      <c r="C264" s="262"/>
      <c r="D264" s="241" t="s">
        <v>135</v>
      </c>
      <c r="E264" s="263" t="s">
        <v>1</v>
      </c>
      <c r="F264" s="264" t="s">
        <v>138</v>
      </c>
      <c r="G264" s="262"/>
      <c r="H264" s="265">
        <v>51.813000000000002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1" t="s">
        <v>135</v>
      </c>
      <c r="AU264" s="271" t="s">
        <v>85</v>
      </c>
      <c r="AV264" s="15" t="s">
        <v>133</v>
      </c>
      <c r="AW264" s="15" t="s">
        <v>32</v>
      </c>
      <c r="AX264" s="15" t="s">
        <v>83</v>
      </c>
      <c r="AY264" s="271" t="s">
        <v>126</v>
      </c>
    </row>
    <row r="265" s="12" customFormat="1" ht="22.8" customHeight="1">
      <c r="A265" s="12"/>
      <c r="B265" s="210"/>
      <c r="C265" s="211"/>
      <c r="D265" s="212" t="s">
        <v>75</v>
      </c>
      <c r="E265" s="224" t="s">
        <v>147</v>
      </c>
      <c r="F265" s="224" t="s">
        <v>394</v>
      </c>
      <c r="G265" s="211"/>
      <c r="H265" s="211"/>
      <c r="I265" s="214"/>
      <c r="J265" s="225">
        <f>BK265</f>
        <v>0</v>
      </c>
      <c r="K265" s="211"/>
      <c r="L265" s="216"/>
      <c r="M265" s="217"/>
      <c r="N265" s="218"/>
      <c r="O265" s="218"/>
      <c r="P265" s="219">
        <f>SUM(P266:P325)</f>
        <v>0</v>
      </c>
      <c r="Q265" s="218"/>
      <c r="R265" s="219">
        <f>SUM(R266:R325)</f>
        <v>13.719350000000002</v>
      </c>
      <c r="S265" s="218"/>
      <c r="T265" s="220">
        <f>SUM(T266:T325)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1" t="s">
        <v>83</v>
      </c>
      <c r="AT265" s="222" t="s">
        <v>75</v>
      </c>
      <c r="AU265" s="222" t="s">
        <v>83</v>
      </c>
      <c r="AY265" s="221" t="s">
        <v>126</v>
      </c>
      <c r="BK265" s="223">
        <f>SUM(BK266:BK325)</f>
        <v>0</v>
      </c>
    </row>
    <row r="266" s="2" customFormat="1" ht="16.5" customHeight="1">
      <c r="A266" s="38"/>
      <c r="B266" s="39"/>
      <c r="C266" s="226" t="s">
        <v>395</v>
      </c>
      <c r="D266" s="226" t="s">
        <v>128</v>
      </c>
      <c r="E266" s="227" t="s">
        <v>396</v>
      </c>
      <c r="F266" s="228" t="s">
        <v>397</v>
      </c>
      <c r="G266" s="229" t="s">
        <v>131</v>
      </c>
      <c r="H266" s="230">
        <v>62.5</v>
      </c>
      <c r="I266" s="231"/>
      <c r="J266" s="232">
        <f>ROUND(I266*H266,2)</f>
        <v>0</v>
      </c>
      <c r="K266" s="228" t="s">
        <v>132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133</v>
      </c>
      <c r="AT266" s="237" t="s">
        <v>128</v>
      </c>
      <c r="AU266" s="237" t="s">
        <v>85</v>
      </c>
      <c r="AY266" s="17" t="s">
        <v>126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133</v>
      </c>
      <c r="BM266" s="237" t="s">
        <v>398</v>
      </c>
    </row>
    <row r="267" s="13" customFormat="1">
      <c r="A267" s="13"/>
      <c r="B267" s="239"/>
      <c r="C267" s="240"/>
      <c r="D267" s="241" t="s">
        <v>135</v>
      </c>
      <c r="E267" s="242" t="s">
        <v>1</v>
      </c>
      <c r="F267" s="243" t="s">
        <v>399</v>
      </c>
      <c r="G267" s="240"/>
      <c r="H267" s="242" t="s">
        <v>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135</v>
      </c>
      <c r="AU267" s="249" t="s">
        <v>85</v>
      </c>
      <c r="AV267" s="13" t="s">
        <v>83</v>
      </c>
      <c r="AW267" s="13" t="s">
        <v>32</v>
      </c>
      <c r="AX267" s="13" t="s">
        <v>76</v>
      </c>
      <c r="AY267" s="249" t="s">
        <v>126</v>
      </c>
    </row>
    <row r="268" s="14" customFormat="1">
      <c r="A268" s="14"/>
      <c r="B268" s="250"/>
      <c r="C268" s="251"/>
      <c r="D268" s="241" t="s">
        <v>135</v>
      </c>
      <c r="E268" s="252" t="s">
        <v>1</v>
      </c>
      <c r="F268" s="253" t="s">
        <v>400</v>
      </c>
      <c r="G268" s="251"/>
      <c r="H268" s="254">
        <v>62.5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135</v>
      </c>
      <c r="AU268" s="260" t="s">
        <v>85</v>
      </c>
      <c r="AV268" s="14" t="s">
        <v>85</v>
      </c>
      <c r="AW268" s="14" t="s">
        <v>32</v>
      </c>
      <c r="AX268" s="14" t="s">
        <v>76</v>
      </c>
      <c r="AY268" s="260" t="s">
        <v>126</v>
      </c>
    </row>
    <row r="269" s="15" customFormat="1">
      <c r="A269" s="15"/>
      <c r="B269" s="261"/>
      <c r="C269" s="262"/>
      <c r="D269" s="241" t="s">
        <v>135</v>
      </c>
      <c r="E269" s="263" t="s">
        <v>1</v>
      </c>
      <c r="F269" s="264" t="s">
        <v>138</v>
      </c>
      <c r="G269" s="262"/>
      <c r="H269" s="265">
        <v>62.5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1" t="s">
        <v>135</v>
      </c>
      <c r="AU269" s="271" t="s">
        <v>85</v>
      </c>
      <c r="AV269" s="15" t="s">
        <v>133</v>
      </c>
      <c r="AW269" s="15" t="s">
        <v>32</v>
      </c>
      <c r="AX269" s="15" t="s">
        <v>83</v>
      </c>
      <c r="AY269" s="271" t="s">
        <v>126</v>
      </c>
    </row>
    <row r="270" s="2" customFormat="1" ht="16.5" customHeight="1">
      <c r="A270" s="38"/>
      <c r="B270" s="39"/>
      <c r="C270" s="226" t="s">
        <v>401</v>
      </c>
      <c r="D270" s="226" t="s">
        <v>128</v>
      </c>
      <c r="E270" s="227" t="s">
        <v>396</v>
      </c>
      <c r="F270" s="228" t="s">
        <v>397</v>
      </c>
      <c r="G270" s="229" t="s">
        <v>131</v>
      </c>
      <c r="H270" s="230">
        <v>5</v>
      </c>
      <c r="I270" s="231"/>
      <c r="J270" s="232">
        <f>ROUND(I270*H270,2)</f>
        <v>0</v>
      </c>
      <c r="K270" s="228" t="s">
        <v>132</v>
      </c>
      <c r="L270" s="44"/>
      <c r="M270" s="233" t="s">
        <v>1</v>
      </c>
      <c r="N270" s="234" t="s">
        <v>41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133</v>
      </c>
      <c r="AT270" s="237" t="s">
        <v>128</v>
      </c>
      <c r="AU270" s="237" t="s">
        <v>85</v>
      </c>
      <c r="AY270" s="17" t="s">
        <v>126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83</v>
      </c>
      <c r="BK270" s="238">
        <f>ROUND(I270*H270,2)</f>
        <v>0</v>
      </c>
      <c r="BL270" s="17" t="s">
        <v>133</v>
      </c>
      <c r="BM270" s="237" t="s">
        <v>402</v>
      </c>
    </row>
    <row r="271" s="13" customFormat="1">
      <c r="A271" s="13"/>
      <c r="B271" s="239"/>
      <c r="C271" s="240"/>
      <c r="D271" s="241" t="s">
        <v>135</v>
      </c>
      <c r="E271" s="242" t="s">
        <v>1</v>
      </c>
      <c r="F271" s="243" t="s">
        <v>403</v>
      </c>
      <c r="G271" s="240"/>
      <c r="H271" s="242" t="s">
        <v>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135</v>
      </c>
      <c r="AU271" s="249" t="s">
        <v>85</v>
      </c>
      <c r="AV271" s="13" t="s">
        <v>83</v>
      </c>
      <c r="AW271" s="13" t="s">
        <v>32</v>
      </c>
      <c r="AX271" s="13" t="s">
        <v>76</v>
      </c>
      <c r="AY271" s="249" t="s">
        <v>126</v>
      </c>
    </row>
    <row r="272" s="14" customFormat="1">
      <c r="A272" s="14"/>
      <c r="B272" s="250"/>
      <c r="C272" s="251"/>
      <c r="D272" s="241" t="s">
        <v>135</v>
      </c>
      <c r="E272" s="252" t="s">
        <v>1</v>
      </c>
      <c r="F272" s="253" t="s">
        <v>147</v>
      </c>
      <c r="G272" s="251"/>
      <c r="H272" s="254">
        <v>5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135</v>
      </c>
      <c r="AU272" s="260" t="s">
        <v>85</v>
      </c>
      <c r="AV272" s="14" t="s">
        <v>85</v>
      </c>
      <c r="AW272" s="14" t="s">
        <v>32</v>
      </c>
      <c r="AX272" s="14" t="s">
        <v>76</v>
      </c>
      <c r="AY272" s="260" t="s">
        <v>126</v>
      </c>
    </row>
    <row r="273" s="15" customFormat="1">
      <c r="A273" s="15"/>
      <c r="B273" s="261"/>
      <c r="C273" s="262"/>
      <c r="D273" s="241" t="s">
        <v>135</v>
      </c>
      <c r="E273" s="263" t="s">
        <v>1</v>
      </c>
      <c r="F273" s="264" t="s">
        <v>138</v>
      </c>
      <c r="G273" s="262"/>
      <c r="H273" s="265">
        <v>5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1" t="s">
        <v>135</v>
      </c>
      <c r="AU273" s="271" t="s">
        <v>85</v>
      </c>
      <c r="AV273" s="15" t="s">
        <v>133</v>
      </c>
      <c r="AW273" s="15" t="s">
        <v>32</v>
      </c>
      <c r="AX273" s="15" t="s">
        <v>83</v>
      </c>
      <c r="AY273" s="271" t="s">
        <v>126</v>
      </c>
    </row>
    <row r="274" s="2" customFormat="1" ht="16.5" customHeight="1">
      <c r="A274" s="38"/>
      <c r="B274" s="39"/>
      <c r="C274" s="226" t="s">
        <v>404</v>
      </c>
      <c r="D274" s="226" t="s">
        <v>128</v>
      </c>
      <c r="E274" s="227" t="s">
        <v>405</v>
      </c>
      <c r="F274" s="228" t="s">
        <v>406</v>
      </c>
      <c r="G274" s="229" t="s">
        <v>131</v>
      </c>
      <c r="H274" s="230">
        <v>42</v>
      </c>
      <c r="I274" s="231"/>
      <c r="J274" s="232">
        <f>ROUND(I274*H274,2)</f>
        <v>0</v>
      </c>
      <c r="K274" s="228" t="s">
        <v>132</v>
      </c>
      <c r="L274" s="44"/>
      <c r="M274" s="233" t="s">
        <v>1</v>
      </c>
      <c r="N274" s="234" t="s">
        <v>41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133</v>
      </c>
      <c r="AT274" s="237" t="s">
        <v>128</v>
      </c>
      <c r="AU274" s="237" t="s">
        <v>85</v>
      </c>
      <c r="AY274" s="17" t="s">
        <v>126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83</v>
      </c>
      <c r="BK274" s="238">
        <f>ROUND(I274*H274,2)</f>
        <v>0</v>
      </c>
      <c r="BL274" s="17" t="s">
        <v>133</v>
      </c>
      <c r="BM274" s="237" t="s">
        <v>407</v>
      </c>
    </row>
    <row r="275" s="13" customFormat="1">
      <c r="A275" s="13"/>
      <c r="B275" s="239"/>
      <c r="C275" s="240"/>
      <c r="D275" s="241" t="s">
        <v>135</v>
      </c>
      <c r="E275" s="242" t="s">
        <v>1</v>
      </c>
      <c r="F275" s="243" t="s">
        <v>408</v>
      </c>
      <c r="G275" s="240"/>
      <c r="H275" s="242" t="s">
        <v>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135</v>
      </c>
      <c r="AU275" s="249" t="s">
        <v>85</v>
      </c>
      <c r="AV275" s="13" t="s">
        <v>83</v>
      </c>
      <c r="AW275" s="13" t="s">
        <v>32</v>
      </c>
      <c r="AX275" s="13" t="s">
        <v>76</v>
      </c>
      <c r="AY275" s="249" t="s">
        <v>126</v>
      </c>
    </row>
    <row r="276" s="14" customFormat="1">
      <c r="A276" s="14"/>
      <c r="B276" s="250"/>
      <c r="C276" s="251"/>
      <c r="D276" s="241" t="s">
        <v>135</v>
      </c>
      <c r="E276" s="252" t="s">
        <v>1</v>
      </c>
      <c r="F276" s="253" t="s">
        <v>409</v>
      </c>
      <c r="G276" s="251"/>
      <c r="H276" s="254">
        <v>42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135</v>
      </c>
      <c r="AU276" s="260" t="s">
        <v>85</v>
      </c>
      <c r="AV276" s="14" t="s">
        <v>85</v>
      </c>
      <c r="AW276" s="14" t="s">
        <v>32</v>
      </c>
      <c r="AX276" s="14" t="s">
        <v>76</v>
      </c>
      <c r="AY276" s="260" t="s">
        <v>126</v>
      </c>
    </row>
    <row r="277" s="15" customFormat="1">
      <c r="A277" s="15"/>
      <c r="B277" s="261"/>
      <c r="C277" s="262"/>
      <c r="D277" s="241" t="s">
        <v>135</v>
      </c>
      <c r="E277" s="263" t="s">
        <v>1</v>
      </c>
      <c r="F277" s="264" t="s">
        <v>138</v>
      </c>
      <c r="G277" s="262"/>
      <c r="H277" s="265">
        <v>42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1" t="s">
        <v>135</v>
      </c>
      <c r="AU277" s="271" t="s">
        <v>85</v>
      </c>
      <c r="AV277" s="15" t="s">
        <v>133</v>
      </c>
      <c r="AW277" s="15" t="s">
        <v>32</v>
      </c>
      <c r="AX277" s="15" t="s">
        <v>83</v>
      </c>
      <c r="AY277" s="271" t="s">
        <v>126</v>
      </c>
    </row>
    <row r="278" s="2" customFormat="1" ht="16.5" customHeight="1">
      <c r="A278" s="38"/>
      <c r="B278" s="39"/>
      <c r="C278" s="226" t="s">
        <v>410</v>
      </c>
      <c r="D278" s="226" t="s">
        <v>128</v>
      </c>
      <c r="E278" s="227" t="s">
        <v>411</v>
      </c>
      <c r="F278" s="228" t="s">
        <v>412</v>
      </c>
      <c r="G278" s="229" t="s">
        <v>131</v>
      </c>
      <c r="H278" s="230">
        <v>5</v>
      </c>
      <c r="I278" s="231"/>
      <c r="J278" s="232">
        <f>ROUND(I278*H278,2)</f>
        <v>0</v>
      </c>
      <c r="K278" s="228" t="s">
        <v>132</v>
      </c>
      <c r="L278" s="44"/>
      <c r="M278" s="233" t="s">
        <v>1</v>
      </c>
      <c r="N278" s="234" t="s">
        <v>41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133</v>
      </c>
      <c r="AT278" s="237" t="s">
        <v>128</v>
      </c>
      <c r="AU278" s="237" t="s">
        <v>85</v>
      </c>
      <c r="AY278" s="17" t="s">
        <v>126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83</v>
      </c>
      <c r="BK278" s="238">
        <f>ROUND(I278*H278,2)</f>
        <v>0</v>
      </c>
      <c r="BL278" s="17" t="s">
        <v>133</v>
      </c>
      <c r="BM278" s="237" t="s">
        <v>413</v>
      </c>
    </row>
    <row r="279" s="13" customFormat="1">
      <c r="A279" s="13"/>
      <c r="B279" s="239"/>
      <c r="C279" s="240"/>
      <c r="D279" s="241" t="s">
        <v>135</v>
      </c>
      <c r="E279" s="242" t="s">
        <v>1</v>
      </c>
      <c r="F279" s="243" t="s">
        <v>281</v>
      </c>
      <c r="G279" s="240"/>
      <c r="H279" s="242" t="s">
        <v>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135</v>
      </c>
      <c r="AU279" s="249" t="s">
        <v>85</v>
      </c>
      <c r="AV279" s="13" t="s">
        <v>83</v>
      </c>
      <c r="AW279" s="13" t="s">
        <v>32</v>
      </c>
      <c r="AX279" s="13" t="s">
        <v>76</v>
      </c>
      <c r="AY279" s="249" t="s">
        <v>126</v>
      </c>
    </row>
    <row r="280" s="14" customFormat="1">
      <c r="A280" s="14"/>
      <c r="B280" s="250"/>
      <c r="C280" s="251"/>
      <c r="D280" s="241" t="s">
        <v>135</v>
      </c>
      <c r="E280" s="252" t="s">
        <v>1</v>
      </c>
      <c r="F280" s="253" t="s">
        <v>147</v>
      </c>
      <c r="G280" s="251"/>
      <c r="H280" s="254">
        <v>5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135</v>
      </c>
      <c r="AU280" s="260" t="s">
        <v>85</v>
      </c>
      <c r="AV280" s="14" t="s">
        <v>85</v>
      </c>
      <c r="AW280" s="14" t="s">
        <v>32</v>
      </c>
      <c r="AX280" s="14" t="s">
        <v>76</v>
      </c>
      <c r="AY280" s="260" t="s">
        <v>126</v>
      </c>
    </row>
    <row r="281" s="15" customFormat="1">
      <c r="A281" s="15"/>
      <c r="B281" s="261"/>
      <c r="C281" s="262"/>
      <c r="D281" s="241" t="s">
        <v>135</v>
      </c>
      <c r="E281" s="263" t="s">
        <v>1</v>
      </c>
      <c r="F281" s="264" t="s">
        <v>138</v>
      </c>
      <c r="G281" s="262"/>
      <c r="H281" s="265">
        <v>5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1" t="s">
        <v>135</v>
      </c>
      <c r="AU281" s="271" t="s">
        <v>85</v>
      </c>
      <c r="AV281" s="15" t="s">
        <v>133</v>
      </c>
      <c r="AW281" s="15" t="s">
        <v>32</v>
      </c>
      <c r="AX281" s="15" t="s">
        <v>83</v>
      </c>
      <c r="AY281" s="271" t="s">
        <v>126</v>
      </c>
    </row>
    <row r="282" s="2" customFormat="1" ht="16.5" customHeight="1">
      <c r="A282" s="38"/>
      <c r="B282" s="39"/>
      <c r="C282" s="226" t="s">
        <v>414</v>
      </c>
      <c r="D282" s="226" t="s">
        <v>128</v>
      </c>
      <c r="E282" s="227" t="s">
        <v>415</v>
      </c>
      <c r="F282" s="228" t="s">
        <v>416</v>
      </c>
      <c r="G282" s="229" t="s">
        <v>131</v>
      </c>
      <c r="H282" s="230">
        <v>5</v>
      </c>
      <c r="I282" s="231"/>
      <c r="J282" s="232">
        <f>ROUND(I282*H282,2)</f>
        <v>0</v>
      </c>
      <c r="K282" s="228" t="s">
        <v>132</v>
      </c>
      <c r="L282" s="44"/>
      <c r="M282" s="233" t="s">
        <v>1</v>
      </c>
      <c r="N282" s="234" t="s">
        <v>41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</v>
      </c>
      <c r="T282" s="23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133</v>
      </c>
      <c r="AT282" s="237" t="s">
        <v>128</v>
      </c>
      <c r="AU282" s="237" t="s">
        <v>85</v>
      </c>
      <c r="AY282" s="17" t="s">
        <v>126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83</v>
      </c>
      <c r="BK282" s="238">
        <f>ROUND(I282*H282,2)</f>
        <v>0</v>
      </c>
      <c r="BL282" s="17" t="s">
        <v>133</v>
      </c>
      <c r="BM282" s="237" t="s">
        <v>417</v>
      </c>
    </row>
    <row r="283" s="13" customFormat="1">
      <c r="A283" s="13"/>
      <c r="B283" s="239"/>
      <c r="C283" s="240"/>
      <c r="D283" s="241" t="s">
        <v>135</v>
      </c>
      <c r="E283" s="242" t="s">
        <v>1</v>
      </c>
      <c r="F283" s="243" t="s">
        <v>418</v>
      </c>
      <c r="G283" s="240"/>
      <c r="H283" s="242" t="s">
        <v>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135</v>
      </c>
      <c r="AU283" s="249" t="s">
        <v>85</v>
      </c>
      <c r="AV283" s="13" t="s">
        <v>83</v>
      </c>
      <c r="AW283" s="13" t="s">
        <v>32</v>
      </c>
      <c r="AX283" s="13" t="s">
        <v>76</v>
      </c>
      <c r="AY283" s="249" t="s">
        <v>126</v>
      </c>
    </row>
    <row r="284" s="14" customFormat="1">
      <c r="A284" s="14"/>
      <c r="B284" s="250"/>
      <c r="C284" s="251"/>
      <c r="D284" s="241" t="s">
        <v>135</v>
      </c>
      <c r="E284" s="252" t="s">
        <v>1</v>
      </c>
      <c r="F284" s="253" t="s">
        <v>147</v>
      </c>
      <c r="G284" s="251"/>
      <c r="H284" s="254">
        <v>5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0" t="s">
        <v>135</v>
      </c>
      <c r="AU284" s="260" t="s">
        <v>85</v>
      </c>
      <c r="AV284" s="14" t="s">
        <v>85</v>
      </c>
      <c r="AW284" s="14" t="s">
        <v>32</v>
      </c>
      <c r="AX284" s="14" t="s">
        <v>76</v>
      </c>
      <c r="AY284" s="260" t="s">
        <v>126</v>
      </c>
    </row>
    <row r="285" s="15" customFormat="1">
      <c r="A285" s="15"/>
      <c r="B285" s="261"/>
      <c r="C285" s="262"/>
      <c r="D285" s="241" t="s">
        <v>135</v>
      </c>
      <c r="E285" s="263" t="s">
        <v>1</v>
      </c>
      <c r="F285" s="264" t="s">
        <v>138</v>
      </c>
      <c r="G285" s="262"/>
      <c r="H285" s="265">
        <v>5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1" t="s">
        <v>135</v>
      </c>
      <c r="AU285" s="271" t="s">
        <v>85</v>
      </c>
      <c r="AV285" s="15" t="s">
        <v>133</v>
      </c>
      <c r="AW285" s="15" t="s">
        <v>32</v>
      </c>
      <c r="AX285" s="15" t="s">
        <v>83</v>
      </c>
      <c r="AY285" s="271" t="s">
        <v>126</v>
      </c>
    </row>
    <row r="286" s="2" customFormat="1" ht="16.5" customHeight="1">
      <c r="A286" s="38"/>
      <c r="B286" s="39"/>
      <c r="C286" s="226" t="s">
        <v>419</v>
      </c>
      <c r="D286" s="226" t="s">
        <v>128</v>
      </c>
      <c r="E286" s="227" t="s">
        <v>420</v>
      </c>
      <c r="F286" s="228" t="s">
        <v>421</v>
      </c>
      <c r="G286" s="229" t="s">
        <v>131</v>
      </c>
      <c r="H286" s="230">
        <v>5</v>
      </c>
      <c r="I286" s="231"/>
      <c r="J286" s="232">
        <f>ROUND(I286*H286,2)</f>
        <v>0</v>
      </c>
      <c r="K286" s="228" t="s">
        <v>132</v>
      </c>
      <c r="L286" s="44"/>
      <c r="M286" s="233" t="s">
        <v>1</v>
      </c>
      <c r="N286" s="234" t="s">
        <v>41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133</v>
      </c>
      <c r="AT286" s="237" t="s">
        <v>128</v>
      </c>
      <c r="AU286" s="237" t="s">
        <v>85</v>
      </c>
      <c r="AY286" s="17" t="s">
        <v>126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83</v>
      </c>
      <c r="BK286" s="238">
        <f>ROUND(I286*H286,2)</f>
        <v>0</v>
      </c>
      <c r="BL286" s="17" t="s">
        <v>133</v>
      </c>
      <c r="BM286" s="237" t="s">
        <v>422</v>
      </c>
    </row>
    <row r="287" s="13" customFormat="1">
      <c r="A287" s="13"/>
      <c r="B287" s="239"/>
      <c r="C287" s="240"/>
      <c r="D287" s="241" t="s">
        <v>135</v>
      </c>
      <c r="E287" s="242" t="s">
        <v>1</v>
      </c>
      <c r="F287" s="243" t="s">
        <v>281</v>
      </c>
      <c r="G287" s="240"/>
      <c r="H287" s="242" t="s">
        <v>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135</v>
      </c>
      <c r="AU287" s="249" t="s">
        <v>85</v>
      </c>
      <c r="AV287" s="13" t="s">
        <v>83</v>
      </c>
      <c r="AW287" s="13" t="s">
        <v>32</v>
      </c>
      <c r="AX287" s="13" t="s">
        <v>76</v>
      </c>
      <c r="AY287" s="249" t="s">
        <v>126</v>
      </c>
    </row>
    <row r="288" s="14" customFormat="1">
      <c r="A288" s="14"/>
      <c r="B288" s="250"/>
      <c r="C288" s="251"/>
      <c r="D288" s="241" t="s">
        <v>135</v>
      </c>
      <c r="E288" s="252" t="s">
        <v>1</v>
      </c>
      <c r="F288" s="253" t="s">
        <v>147</v>
      </c>
      <c r="G288" s="251"/>
      <c r="H288" s="254">
        <v>5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135</v>
      </c>
      <c r="AU288" s="260" t="s">
        <v>85</v>
      </c>
      <c r="AV288" s="14" t="s">
        <v>85</v>
      </c>
      <c r="AW288" s="14" t="s">
        <v>32</v>
      </c>
      <c r="AX288" s="14" t="s">
        <v>76</v>
      </c>
      <c r="AY288" s="260" t="s">
        <v>126</v>
      </c>
    </row>
    <row r="289" s="15" customFormat="1">
      <c r="A289" s="15"/>
      <c r="B289" s="261"/>
      <c r="C289" s="262"/>
      <c r="D289" s="241" t="s">
        <v>135</v>
      </c>
      <c r="E289" s="263" t="s">
        <v>1</v>
      </c>
      <c r="F289" s="264" t="s">
        <v>138</v>
      </c>
      <c r="G289" s="262"/>
      <c r="H289" s="265">
        <v>5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1" t="s">
        <v>135</v>
      </c>
      <c r="AU289" s="271" t="s">
        <v>85</v>
      </c>
      <c r="AV289" s="15" t="s">
        <v>133</v>
      </c>
      <c r="AW289" s="15" t="s">
        <v>32</v>
      </c>
      <c r="AX289" s="15" t="s">
        <v>83</v>
      </c>
      <c r="AY289" s="271" t="s">
        <v>126</v>
      </c>
    </row>
    <row r="290" s="2" customFormat="1" ht="16.5" customHeight="1">
      <c r="A290" s="38"/>
      <c r="B290" s="39"/>
      <c r="C290" s="226" t="s">
        <v>423</v>
      </c>
      <c r="D290" s="226" t="s">
        <v>128</v>
      </c>
      <c r="E290" s="227" t="s">
        <v>424</v>
      </c>
      <c r="F290" s="228" t="s">
        <v>425</v>
      </c>
      <c r="G290" s="229" t="s">
        <v>131</v>
      </c>
      <c r="H290" s="230">
        <v>8</v>
      </c>
      <c r="I290" s="231"/>
      <c r="J290" s="232">
        <f>ROUND(I290*H290,2)</f>
        <v>0</v>
      </c>
      <c r="K290" s="228" t="s">
        <v>132</v>
      </c>
      <c r="L290" s="44"/>
      <c r="M290" s="233" t="s">
        <v>1</v>
      </c>
      <c r="N290" s="234" t="s">
        <v>41</v>
      </c>
      <c r="O290" s="91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133</v>
      </c>
      <c r="AT290" s="237" t="s">
        <v>128</v>
      </c>
      <c r="AU290" s="237" t="s">
        <v>85</v>
      </c>
      <c r="AY290" s="17" t="s">
        <v>126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83</v>
      </c>
      <c r="BK290" s="238">
        <f>ROUND(I290*H290,2)</f>
        <v>0</v>
      </c>
      <c r="BL290" s="17" t="s">
        <v>133</v>
      </c>
      <c r="BM290" s="237" t="s">
        <v>426</v>
      </c>
    </row>
    <row r="291" s="13" customFormat="1">
      <c r="A291" s="13"/>
      <c r="B291" s="239"/>
      <c r="C291" s="240"/>
      <c r="D291" s="241" t="s">
        <v>135</v>
      </c>
      <c r="E291" s="242" t="s">
        <v>1</v>
      </c>
      <c r="F291" s="243" t="s">
        <v>427</v>
      </c>
      <c r="G291" s="240"/>
      <c r="H291" s="242" t="s">
        <v>1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135</v>
      </c>
      <c r="AU291" s="249" t="s">
        <v>85</v>
      </c>
      <c r="AV291" s="13" t="s">
        <v>83</v>
      </c>
      <c r="AW291" s="13" t="s">
        <v>32</v>
      </c>
      <c r="AX291" s="13" t="s">
        <v>76</v>
      </c>
      <c r="AY291" s="249" t="s">
        <v>126</v>
      </c>
    </row>
    <row r="292" s="14" customFormat="1">
      <c r="A292" s="14"/>
      <c r="B292" s="250"/>
      <c r="C292" s="251"/>
      <c r="D292" s="241" t="s">
        <v>135</v>
      </c>
      <c r="E292" s="252" t="s">
        <v>1</v>
      </c>
      <c r="F292" s="253" t="s">
        <v>165</v>
      </c>
      <c r="G292" s="251"/>
      <c r="H292" s="254">
        <v>8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135</v>
      </c>
      <c r="AU292" s="260" t="s">
        <v>85</v>
      </c>
      <c r="AV292" s="14" t="s">
        <v>85</v>
      </c>
      <c r="AW292" s="14" t="s">
        <v>32</v>
      </c>
      <c r="AX292" s="14" t="s">
        <v>76</v>
      </c>
      <c r="AY292" s="260" t="s">
        <v>126</v>
      </c>
    </row>
    <row r="293" s="15" customFormat="1">
      <c r="A293" s="15"/>
      <c r="B293" s="261"/>
      <c r="C293" s="262"/>
      <c r="D293" s="241" t="s">
        <v>135</v>
      </c>
      <c r="E293" s="263" t="s">
        <v>1</v>
      </c>
      <c r="F293" s="264" t="s">
        <v>138</v>
      </c>
      <c r="G293" s="262"/>
      <c r="H293" s="265">
        <v>8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1" t="s">
        <v>135</v>
      </c>
      <c r="AU293" s="271" t="s">
        <v>85</v>
      </c>
      <c r="AV293" s="15" t="s">
        <v>133</v>
      </c>
      <c r="AW293" s="15" t="s">
        <v>32</v>
      </c>
      <c r="AX293" s="15" t="s">
        <v>83</v>
      </c>
      <c r="AY293" s="271" t="s">
        <v>126</v>
      </c>
    </row>
    <row r="294" s="2" customFormat="1" ht="16.5" customHeight="1">
      <c r="A294" s="38"/>
      <c r="B294" s="39"/>
      <c r="C294" s="226" t="s">
        <v>428</v>
      </c>
      <c r="D294" s="226" t="s">
        <v>128</v>
      </c>
      <c r="E294" s="227" t="s">
        <v>424</v>
      </c>
      <c r="F294" s="228" t="s">
        <v>425</v>
      </c>
      <c r="G294" s="229" t="s">
        <v>131</v>
      </c>
      <c r="H294" s="230">
        <v>5</v>
      </c>
      <c r="I294" s="231"/>
      <c r="J294" s="232">
        <f>ROUND(I294*H294,2)</f>
        <v>0</v>
      </c>
      <c r="K294" s="228" t="s">
        <v>132</v>
      </c>
      <c r="L294" s="44"/>
      <c r="M294" s="233" t="s">
        <v>1</v>
      </c>
      <c r="N294" s="234" t="s">
        <v>41</v>
      </c>
      <c r="O294" s="91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133</v>
      </c>
      <c r="AT294" s="237" t="s">
        <v>128</v>
      </c>
      <c r="AU294" s="237" t="s">
        <v>85</v>
      </c>
      <c r="AY294" s="17" t="s">
        <v>126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83</v>
      </c>
      <c r="BK294" s="238">
        <f>ROUND(I294*H294,2)</f>
        <v>0</v>
      </c>
      <c r="BL294" s="17" t="s">
        <v>133</v>
      </c>
      <c r="BM294" s="237" t="s">
        <v>429</v>
      </c>
    </row>
    <row r="295" s="13" customFormat="1">
      <c r="A295" s="13"/>
      <c r="B295" s="239"/>
      <c r="C295" s="240"/>
      <c r="D295" s="241" t="s">
        <v>135</v>
      </c>
      <c r="E295" s="242" t="s">
        <v>1</v>
      </c>
      <c r="F295" s="243" t="s">
        <v>430</v>
      </c>
      <c r="G295" s="240"/>
      <c r="H295" s="242" t="s">
        <v>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135</v>
      </c>
      <c r="AU295" s="249" t="s">
        <v>85</v>
      </c>
      <c r="AV295" s="13" t="s">
        <v>83</v>
      </c>
      <c r="AW295" s="13" t="s">
        <v>32</v>
      </c>
      <c r="AX295" s="13" t="s">
        <v>76</v>
      </c>
      <c r="AY295" s="249" t="s">
        <v>126</v>
      </c>
    </row>
    <row r="296" s="14" customFormat="1">
      <c r="A296" s="14"/>
      <c r="B296" s="250"/>
      <c r="C296" s="251"/>
      <c r="D296" s="241" t="s">
        <v>135</v>
      </c>
      <c r="E296" s="252" t="s">
        <v>1</v>
      </c>
      <c r="F296" s="253" t="s">
        <v>147</v>
      </c>
      <c r="G296" s="251"/>
      <c r="H296" s="254">
        <v>5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0" t="s">
        <v>135</v>
      </c>
      <c r="AU296" s="260" t="s">
        <v>85</v>
      </c>
      <c r="AV296" s="14" t="s">
        <v>85</v>
      </c>
      <c r="AW296" s="14" t="s">
        <v>32</v>
      </c>
      <c r="AX296" s="14" t="s">
        <v>76</v>
      </c>
      <c r="AY296" s="260" t="s">
        <v>126</v>
      </c>
    </row>
    <row r="297" s="15" customFormat="1">
      <c r="A297" s="15"/>
      <c r="B297" s="261"/>
      <c r="C297" s="262"/>
      <c r="D297" s="241" t="s">
        <v>135</v>
      </c>
      <c r="E297" s="263" t="s">
        <v>1</v>
      </c>
      <c r="F297" s="264" t="s">
        <v>138</v>
      </c>
      <c r="G297" s="262"/>
      <c r="H297" s="265">
        <v>5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1" t="s">
        <v>135</v>
      </c>
      <c r="AU297" s="271" t="s">
        <v>85</v>
      </c>
      <c r="AV297" s="15" t="s">
        <v>133</v>
      </c>
      <c r="AW297" s="15" t="s">
        <v>32</v>
      </c>
      <c r="AX297" s="15" t="s">
        <v>83</v>
      </c>
      <c r="AY297" s="271" t="s">
        <v>126</v>
      </c>
    </row>
    <row r="298" s="2" customFormat="1" ht="21.75" customHeight="1">
      <c r="A298" s="38"/>
      <c r="B298" s="39"/>
      <c r="C298" s="226" t="s">
        <v>431</v>
      </c>
      <c r="D298" s="226" t="s">
        <v>128</v>
      </c>
      <c r="E298" s="227" t="s">
        <v>432</v>
      </c>
      <c r="F298" s="228" t="s">
        <v>433</v>
      </c>
      <c r="G298" s="229" t="s">
        <v>131</v>
      </c>
      <c r="H298" s="230">
        <v>8</v>
      </c>
      <c r="I298" s="231"/>
      <c r="J298" s="232">
        <f>ROUND(I298*H298,2)</f>
        <v>0</v>
      </c>
      <c r="K298" s="228" t="s">
        <v>132</v>
      </c>
      <c r="L298" s="44"/>
      <c r="M298" s="233" t="s">
        <v>1</v>
      </c>
      <c r="N298" s="234" t="s">
        <v>41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133</v>
      </c>
      <c r="AT298" s="237" t="s">
        <v>128</v>
      </c>
      <c r="AU298" s="237" t="s">
        <v>85</v>
      </c>
      <c r="AY298" s="17" t="s">
        <v>126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83</v>
      </c>
      <c r="BK298" s="238">
        <f>ROUND(I298*H298,2)</f>
        <v>0</v>
      </c>
      <c r="BL298" s="17" t="s">
        <v>133</v>
      </c>
      <c r="BM298" s="237" t="s">
        <v>434</v>
      </c>
    </row>
    <row r="299" s="13" customFormat="1">
      <c r="A299" s="13"/>
      <c r="B299" s="239"/>
      <c r="C299" s="240"/>
      <c r="D299" s="241" t="s">
        <v>135</v>
      </c>
      <c r="E299" s="242" t="s">
        <v>1</v>
      </c>
      <c r="F299" s="243" t="s">
        <v>435</v>
      </c>
      <c r="G299" s="240"/>
      <c r="H299" s="242" t="s">
        <v>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135</v>
      </c>
      <c r="AU299" s="249" t="s">
        <v>85</v>
      </c>
      <c r="AV299" s="13" t="s">
        <v>83</v>
      </c>
      <c r="AW299" s="13" t="s">
        <v>32</v>
      </c>
      <c r="AX299" s="13" t="s">
        <v>76</v>
      </c>
      <c r="AY299" s="249" t="s">
        <v>126</v>
      </c>
    </row>
    <row r="300" s="14" customFormat="1">
      <c r="A300" s="14"/>
      <c r="B300" s="250"/>
      <c r="C300" s="251"/>
      <c r="D300" s="241" t="s">
        <v>135</v>
      </c>
      <c r="E300" s="252" t="s">
        <v>1</v>
      </c>
      <c r="F300" s="253" t="s">
        <v>165</v>
      </c>
      <c r="G300" s="251"/>
      <c r="H300" s="254">
        <v>8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135</v>
      </c>
      <c r="AU300" s="260" t="s">
        <v>85</v>
      </c>
      <c r="AV300" s="14" t="s">
        <v>85</v>
      </c>
      <c r="AW300" s="14" t="s">
        <v>32</v>
      </c>
      <c r="AX300" s="14" t="s">
        <v>76</v>
      </c>
      <c r="AY300" s="260" t="s">
        <v>126</v>
      </c>
    </row>
    <row r="301" s="15" customFormat="1">
      <c r="A301" s="15"/>
      <c r="B301" s="261"/>
      <c r="C301" s="262"/>
      <c r="D301" s="241" t="s">
        <v>135</v>
      </c>
      <c r="E301" s="263" t="s">
        <v>1</v>
      </c>
      <c r="F301" s="264" t="s">
        <v>138</v>
      </c>
      <c r="G301" s="262"/>
      <c r="H301" s="265">
        <v>8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1" t="s">
        <v>135</v>
      </c>
      <c r="AU301" s="271" t="s">
        <v>85</v>
      </c>
      <c r="AV301" s="15" t="s">
        <v>133</v>
      </c>
      <c r="AW301" s="15" t="s">
        <v>32</v>
      </c>
      <c r="AX301" s="15" t="s">
        <v>83</v>
      </c>
      <c r="AY301" s="271" t="s">
        <v>126</v>
      </c>
    </row>
    <row r="302" s="2" customFormat="1" ht="21.75" customHeight="1">
      <c r="A302" s="38"/>
      <c r="B302" s="39"/>
      <c r="C302" s="226" t="s">
        <v>436</v>
      </c>
      <c r="D302" s="226" t="s">
        <v>128</v>
      </c>
      <c r="E302" s="227" t="s">
        <v>437</v>
      </c>
      <c r="F302" s="228" t="s">
        <v>438</v>
      </c>
      <c r="G302" s="229" t="s">
        <v>131</v>
      </c>
      <c r="H302" s="230">
        <v>5</v>
      </c>
      <c r="I302" s="231"/>
      <c r="J302" s="232">
        <f>ROUND(I302*H302,2)</f>
        <v>0</v>
      </c>
      <c r="K302" s="228" t="s">
        <v>132</v>
      </c>
      <c r="L302" s="44"/>
      <c r="M302" s="233" t="s">
        <v>1</v>
      </c>
      <c r="N302" s="234" t="s">
        <v>41</v>
      </c>
      <c r="O302" s="91"/>
      <c r="P302" s="235">
        <f>O302*H302</f>
        <v>0</v>
      </c>
      <c r="Q302" s="235">
        <v>0</v>
      </c>
      <c r="R302" s="235">
        <f>Q302*H302</f>
        <v>0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133</v>
      </c>
      <c r="AT302" s="237" t="s">
        <v>128</v>
      </c>
      <c r="AU302" s="237" t="s">
        <v>85</v>
      </c>
      <c r="AY302" s="17" t="s">
        <v>126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83</v>
      </c>
      <c r="BK302" s="238">
        <f>ROUND(I302*H302,2)</f>
        <v>0</v>
      </c>
      <c r="BL302" s="17" t="s">
        <v>133</v>
      </c>
      <c r="BM302" s="237" t="s">
        <v>439</v>
      </c>
    </row>
    <row r="303" s="13" customFormat="1">
      <c r="A303" s="13"/>
      <c r="B303" s="239"/>
      <c r="C303" s="240"/>
      <c r="D303" s="241" t="s">
        <v>135</v>
      </c>
      <c r="E303" s="242" t="s">
        <v>1</v>
      </c>
      <c r="F303" s="243" t="s">
        <v>281</v>
      </c>
      <c r="G303" s="240"/>
      <c r="H303" s="242" t="s">
        <v>1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135</v>
      </c>
      <c r="AU303" s="249" t="s">
        <v>85</v>
      </c>
      <c r="AV303" s="13" t="s">
        <v>83</v>
      </c>
      <c r="AW303" s="13" t="s">
        <v>32</v>
      </c>
      <c r="AX303" s="13" t="s">
        <v>76</v>
      </c>
      <c r="AY303" s="249" t="s">
        <v>126</v>
      </c>
    </row>
    <row r="304" s="14" customFormat="1">
      <c r="A304" s="14"/>
      <c r="B304" s="250"/>
      <c r="C304" s="251"/>
      <c r="D304" s="241" t="s">
        <v>135</v>
      </c>
      <c r="E304" s="252" t="s">
        <v>1</v>
      </c>
      <c r="F304" s="253" t="s">
        <v>147</v>
      </c>
      <c r="G304" s="251"/>
      <c r="H304" s="254">
        <v>5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0" t="s">
        <v>135</v>
      </c>
      <c r="AU304" s="260" t="s">
        <v>85</v>
      </c>
      <c r="AV304" s="14" t="s">
        <v>85</v>
      </c>
      <c r="AW304" s="14" t="s">
        <v>32</v>
      </c>
      <c r="AX304" s="14" t="s">
        <v>76</v>
      </c>
      <c r="AY304" s="260" t="s">
        <v>126</v>
      </c>
    </row>
    <row r="305" s="15" customFormat="1">
      <c r="A305" s="15"/>
      <c r="B305" s="261"/>
      <c r="C305" s="262"/>
      <c r="D305" s="241" t="s">
        <v>135</v>
      </c>
      <c r="E305" s="263" t="s">
        <v>1</v>
      </c>
      <c r="F305" s="264" t="s">
        <v>138</v>
      </c>
      <c r="G305" s="262"/>
      <c r="H305" s="265">
        <v>5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1" t="s">
        <v>135</v>
      </c>
      <c r="AU305" s="271" t="s">
        <v>85</v>
      </c>
      <c r="AV305" s="15" t="s">
        <v>133</v>
      </c>
      <c r="AW305" s="15" t="s">
        <v>32</v>
      </c>
      <c r="AX305" s="15" t="s">
        <v>83</v>
      </c>
      <c r="AY305" s="271" t="s">
        <v>126</v>
      </c>
    </row>
    <row r="306" s="2" customFormat="1" ht="16.5" customHeight="1">
      <c r="A306" s="38"/>
      <c r="B306" s="39"/>
      <c r="C306" s="226" t="s">
        <v>440</v>
      </c>
      <c r="D306" s="226" t="s">
        <v>128</v>
      </c>
      <c r="E306" s="227" t="s">
        <v>441</v>
      </c>
      <c r="F306" s="228" t="s">
        <v>442</v>
      </c>
      <c r="G306" s="229" t="s">
        <v>131</v>
      </c>
      <c r="H306" s="230">
        <v>62.5</v>
      </c>
      <c r="I306" s="231"/>
      <c r="J306" s="232">
        <f>ROUND(I306*H306,2)</f>
        <v>0</v>
      </c>
      <c r="K306" s="228" t="s">
        <v>132</v>
      </c>
      <c r="L306" s="44"/>
      <c r="M306" s="233" t="s">
        <v>1</v>
      </c>
      <c r="N306" s="234" t="s">
        <v>41</v>
      </c>
      <c r="O306" s="91"/>
      <c r="P306" s="235">
        <f>O306*H306</f>
        <v>0</v>
      </c>
      <c r="Q306" s="235">
        <v>0.084250000000000005</v>
      </c>
      <c r="R306" s="235">
        <f>Q306*H306</f>
        <v>5.265625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133</v>
      </c>
      <c r="AT306" s="237" t="s">
        <v>128</v>
      </c>
      <c r="AU306" s="237" t="s">
        <v>85</v>
      </c>
      <c r="AY306" s="17" t="s">
        <v>126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83</v>
      </c>
      <c r="BK306" s="238">
        <f>ROUND(I306*H306,2)</f>
        <v>0</v>
      </c>
      <c r="BL306" s="17" t="s">
        <v>133</v>
      </c>
      <c r="BM306" s="237" t="s">
        <v>443</v>
      </c>
    </row>
    <row r="307" s="13" customFormat="1">
      <c r="A307" s="13"/>
      <c r="B307" s="239"/>
      <c r="C307" s="240"/>
      <c r="D307" s="241" t="s">
        <v>135</v>
      </c>
      <c r="E307" s="242" t="s">
        <v>1</v>
      </c>
      <c r="F307" s="243" t="s">
        <v>444</v>
      </c>
      <c r="G307" s="240"/>
      <c r="H307" s="242" t="s">
        <v>1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135</v>
      </c>
      <c r="AU307" s="249" t="s">
        <v>85</v>
      </c>
      <c r="AV307" s="13" t="s">
        <v>83</v>
      </c>
      <c r="AW307" s="13" t="s">
        <v>32</v>
      </c>
      <c r="AX307" s="13" t="s">
        <v>76</v>
      </c>
      <c r="AY307" s="249" t="s">
        <v>126</v>
      </c>
    </row>
    <row r="308" s="14" customFormat="1">
      <c r="A308" s="14"/>
      <c r="B308" s="250"/>
      <c r="C308" s="251"/>
      <c r="D308" s="241" t="s">
        <v>135</v>
      </c>
      <c r="E308" s="252" t="s">
        <v>1</v>
      </c>
      <c r="F308" s="253" t="s">
        <v>400</v>
      </c>
      <c r="G308" s="251"/>
      <c r="H308" s="254">
        <v>62.5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0" t="s">
        <v>135</v>
      </c>
      <c r="AU308" s="260" t="s">
        <v>85</v>
      </c>
      <c r="AV308" s="14" t="s">
        <v>85</v>
      </c>
      <c r="AW308" s="14" t="s">
        <v>32</v>
      </c>
      <c r="AX308" s="14" t="s">
        <v>76</v>
      </c>
      <c r="AY308" s="260" t="s">
        <v>126</v>
      </c>
    </row>
    <row r="309" s="15" customFormat="1">
      <c r="A309" s="15"/>
      <c r="B309" s="261"/>
      <c r="C309" s="262"/>
      <c r="D309" s="241" t="s">
        <v>135</v>
      </c>
      <c r="E309" s="263" t="s">
        <v>1</v>
      </c>
      <c r="F309" s="264" t="s">
        <v>138</v>
      </c>
      <c r="G309" s="262"/>
      <c r="H309" s="265">
        <v>62.5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1" t="s">
        <v>135</v>
      </c>
      <c r="AU309" s="271" t="s">
        <v>85</v>
      </c>
      <c r="AV309" s="15" t="s">
        <v>133</v>
      </c>
      <c r="AW309" s="15" t="s">
        <v>32</v>
      </c>
      <c r="AX309" s="15" t="s">
        <v>83</v>
      </c>
      <c r="AY309" s="271" t="s">
        <v>126</v>
      </c>
    </row>
    <row r="310" s="2" customFormat="1" ht="16.5" customHeight="1">
      <c r="A310" s="38"/>
      <c r="B310" s="39"/>
      <c r="C310" s="275" t="s">
        <v>445</v>
      </c>
      <c r="D310" s="275" t="s">
        <v>316</v>
      </c>
      <c r="E310" s="276" t="s">
        <v>446</v>
      </c>
      <c r="F310" s="277" t="s">
        <v>447</v>
      </c>
      <c r="G310" s="278" t="s">
        <v>131</v>
      </c>
      <c r="H310" s="279">
        <v>52.530000000000001</v>
      </c>
      <c r="I310" s="280"/>
      <c r="J310" s="281">
        <f>ROUND(I310*H310,2)</f>
        <v>0</v>
      </c>
      <c r="K310" s="277" t="s">
        <v>132</v>
      </c>
      <c r="L310" s="282"/>
      <c r="M310" s="283" t="s">
        <v>1</v>
      </c>
      <c r="N310" s="284" t="s">
        <v>41</v>
      </c>
      <c r="O310" s="91"/>
      <c r="P310" s="235">
        <f>O310*H310</f>
        <v>0</v>
      </c>
      <c r="Q310" s="235">
        <v>0.13100000000000001</v>
      </c>
      <c r="R310" s="235">
        <f>Q310*H310</f>
        <v>6.8814300000000008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160</v>
      </c>
      <c r="AT310" s="237" t="s">
        <v>316</v>
      </c>
      <c r="AU310" s="237" t="s">
        <v>85</v>
      </c>
      <c r="AY310" s="17" t="s">
        <v>126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83</v>
      </c>
      <c r="BK310" s="238">
        <f>ROUND(I310*H310,2)</f>
        <v>0</v>
      </c>
      <c r="BL310" s="17" t="s">
        <v>133</v>
      </c>
      <c r="BM310" s="237" t="s">
        <v>448</v>
      </c>
    </row>
    <row r="311" s="13" customFormat="1">
      <c r="A311" s="13"/>
      <c r="B311" s="239"/>
      <c r="C311" s="240"/>
      <c r="D311" s="241" t="s">
        <v>135</v>
      </c>
      <c r="E311" s="242" t="s">
        <v>1</v>
      </c>
      <c r="F311" s="243" t="s">
        <v>449</v>
      </c>
      <c r="G311" s="240"/>
      <c r="H311" s="242" t="s">
        <v>1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135</v>
      </c>
      <c r="AU311" s="249" t="s">
        <v>85</v>
      </c>
      <c r="AV311" s="13" t="s">
        <v>83</v>
      </c>
      <c r="AW311" s="13" t="s">
        <v>32</v>
      </c>
      <c r="AX311" s="13" t="s">
        <v>76</v>
      </c>
      <c r="AY311" s="249" t="s">
        <v>126</v>
      </c>
    </row>
    <row r="312" s="14" customFormat="1">
      <c r="A312" s="14"/>
      <c r="B312" s="250"/>
      <c r="C312" s="251"/>
      <c r="D312" s="241" t="s">
        <v>135</v>
      </c>
      <c r="E312" s="252" t="s">
        <v>1</v>
      </c>
      <c r="F312" s="253" t="s">
        <v>450</v>
      </c>
      <c r="G312" s="251"/>
      <c r="H312" s="254">
        <v>52.530000000000001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135</v>
      </c>
      <c r="AU312" s="260" t="s">
        <v>85</v>
      </c>
      <c r="AV312" s="14" t="s">
        <v>85</v>
      </c>
      <c r="AW312" s="14" t="s">
        <v>32</v>
      </c>
      <c r="AX312" s="14" t="s">
        <v>76</v>
      </c>
      <c r="AY312" s="260" t="s">
        <v>126</v>
      </c>
    </row>
    <row r="313" s="15" customFormat="1">
      <c r="A313" s="15"/>
      <c r="B313" s="261"/>
      <c r="C313" s="262"/>
      <c r="D313" s="241" t="s">
        <v>135</v>
      </c>
      <c r="E313" s="263" t="s">
        <v>1</v>
      </c>
      <c r="F313" s="264" t="s">
        <v>138</v>
      </c>
      <c r="G313" s="262"/>
      <c r="H313" s="265">
        <v>52.530000000000001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1" t="s">
        <v>135</v>
      </c>
      <c r="AU313" s="271" t="s">
        <v>85</v>
      </c>
      <c r="AV313" s="15" t="s">
        <v>133</v>
      </c>
      <c r="AW313" s="15" t="s">
        <v>32</v>
      </c>
      <c r="AX313" s="15" t="s">
        <v>83</v>
      </c>
      <c r="AY313" s="271" t="s">
        <v>126</v>
      </c>
    </row>
    <row r="314" s="2" customFormat="1" ht="16.5" customHeight="1">
      <c r="A314" s="38"/>
      <c r="B314" s="39"/>
      <c r="C314" s="275" t="s">
        <v>451</v>
      </c>
      <c r="D314" s="275" t="s">
        <v>316</v>
      </c>
      <c r="E314" s="276" t="s">
        <v>452</v>
      </c>
      <c r="F314" s="277" t="s">
        <v>453</v>
      </c>
      <c r="G314" s="278" t="s">
        <v>131</v>
      </c>
      <c r="H314" s="279">
        <v>7.7249999999999996</v>
      </c>
      <c r="I314" s="280"/>
      <c r="J314" s="281">
        <f>ROUND(I314*H314,2)</f>
        <v>0</v>
      </c>
      <c r="K314" s="277" t="s">
        <v>132</v>
      </c>
      <c r="L314" s="282"/>
      <c r="M314" s="283" t="s">
        <v>1</v>
      </c>
      <c r="N314" s="284" t="s">
        <v>41</v>
      </c>
      <c r="O314" s="91"/>
      <c r="P314" s="235">
        <f>O314*H314</f>
        <v>0</v>
      </c>
      <c r="Q314" s="235">
        <v>0.13100000000000001</v>
      </c>
      <c r="R314" s="235">
        <f>Q314*H314</f>
        <v>1.0119750000000001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160</v>
      </c>
      <c r="AT314" s="237" t="s">
        <v>316</v>
      </c>
      <c r="AU314" s="237" t="s">
        <v>85</v>
      </c>
      <c r="AY314" s="17" t="s">
        <v>126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83</v>
      </c>
      <c r="BK314" s="238">
        <f>ROUND(I314*H314,2)</f>
        <v>0</v>
      </c>
      <c r="BL314" s="17" t="s">
        <v>133</v>
      </c>
      <c r="BM314" s="237" t="s">
        <v>454</v>
      </c>
    </row>
    <row r="315" s="13" customFormat="1">
      <c r="A315" s="13"/>
      <c r="B315" s="239"/>
      <c r="C315" s="240"/>
      <c r="D315" s="241" t="s">
        <v>135</v>
      </c>
      <c r="E315" s="242" t="s">
        <v>1</v>
      </c>
      <c r="F315" s="243" t="s">
        <v>455</v>
      </c>
      <c r="G315" s="240"/>
      <c r="H315" s="242" t="s">
        <v>1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135</v>
      </c>
      <c r="AU315" s="249" t="s">
        <v>85</v>
      </c>
      <c r="AV315" s="13" t="s">
        <v>83</v>
      </c>
      <c r="AW315" s="13" t="s">
        <v>32</v>
      </c>
      <c r="AX315" s="13" t="s">
        <v>76</v>
      </c>
      <c r="AY315" s="249" t="s">
        <v>126</v>
      </c>
    </row>
    <row r="316" s="14" customFormat="1">
      <c r="A316" s="14"/>
      <c r="B316" s="250"/>
      <c r="C316" s="251"/>
      <c r="D316" s="241" t="s">
        <v>135</v>
      </c>
      <c r="E316" s="252" t="s">
        <v>1</v>
      </c>
      <c r="F316" s="253" t="s">
        <v>456</v>
      </c>
      <c r="G316" s="251"/>
      <c r="H316" s="254">
        <v>7.7249999999999996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0" t="s">
        <v>135</v>
      </c>
      <c r="AU316" s="260" t="s">
        <v>85</v>
      </c>
      <c r="AV316" s="14" t="s">
        <v>85</v>
      </c>
      <c r="AW316" s="14" t="s">
        <v>32</v>
      </c>
      <c r="AX316" s="14" t="s">
        <v>76</v>
      </c>
      <c r="AY316" s="260" t="s">
        <v>126</v>
      </c>
    </row>
    <row r="317" s="15" customFormat="1">
      <c r="A317" s="15"/>
      <c r="B317" s="261"/>
      <c r="C317" s="262"/>
      <c r="D317" s="241" t="s">
        <v>135</v>
      </c>
      <c r="E317" s="263" t="s">
        <v>1</v>
      </c>
      <c r="F317" s="264" t="s">
        <v>138</v>
      </c>
      <c r="G317" s="262"/>
      <c r="H317" s="265">
        <v>7.7249999999999996</v>
      </c>
      <c r="I317" s="266"/>
      <c r="J317" s="262"/>
      <c r="K317" s="262"/>
      <c r="L317" s="267"/>
      <c r="M317" s="268"/>
      <c r="N317" s="269"/>
      <c r="O317" s="269"/>
      <c r="P317" s="269"/>
      <c r="Q317" s="269"/>
      <c r="R317" s="269"/>
      <c r="S317" s="269"/>
      <c r="T317" s="270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1" t="s">
        <v>135</v>
      </c>
      <c r="AU317" s="271" t="s">
        <v>85</v>
      </c>
      <c r="AV317" s="15" t="s">
        <v>133</v>
      </c>
      <c r="AW317" s="15" t="s">
        <v>32</v>
      </c>
      <c r="AX317" s="15" t="s">
        <v>83</v>
      </c>
      <c r="AY317" s="271" t="s">
        <v>126</v>
      </c>
    </row>
    <row r="318" s="2" customFormat="1" ht="16.5" customHeight="1">
      <c r="A318" s="38"/>
      <c r="B318" s="39"/>
      <c r="C318" s="275" t="s">
        <v>457</v>
      </c>
      <c r="D318" s="275" t="s">
        <v>316</v>
      </c>
      <c r="E318" s="276" t="s">
        <v>458</v>
      </c>
      <c r="F318" s="277" t="s">
        <v>459</v>
      </c>
      <c r="G318" s="278" t="s">
        <v>131</v>
      </c>
      <c r="H318" s="279">
        <v>4.1200000000000001</v>
      </c>
      <c r="I318" s="280"/>
      <c r="J318" s="281">
        <f>ROUND(I318*H318,2)</f>
        <v>0</v>
      </c>
      <c r="K318" s="277" t="s">
        <v>1</v>
      </c>
      <c r="L318" s="282"/>
      <c r="M318" s="283" t="s">
        <v>1</v>
      </c>
      <c r="N318" s="284" t="s">
        <v>41</v>
      </c>
      <c r="O318" s="91"/>
      <c r="P318" s="235">
        <f>O318*H318</f>
        <v>0</v>
      </c>
      <c r="Q318" s="235">
        <v>0.13600000000000001</v>
      </c>
      <c r="R318" s="235">
        <f>Q318*H318</f>
        <v>0.56032000000000004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160</v>
      </c>
      <c r="AT318" s="237" t="s">
        <v>316</v>
      </c>
      <c r="AU318" s="237" t="s">
        <v>85</v>
      </c>
      <c r="AY318" s="17" t="s">
        <v>126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83</v>
      </c>
      <c r="BK318" s="238">
        <f>ROUND(I318*H318,2)</f>
        <v>0</v>
      </c>
      <c r="BL318" s="17" t="s">
        <v>133</v>
      </c>
      <c r="BM318" s="237" t="s">
        <v>460</v>
      </c>
    </row>
    <row r="319" s="13" customFormat="1">
      <c r="A319" s="13"/>
      <c r="B319" s="239"/>
      <c r="C319" s="240"/>
      <c r="D319" s="241" t="s">
        <v>135</v>
      </c>
      <c r="E319" s="242" t="s">
        <v>1</v>
      </c>
      <c r="F319" s="243" t="s">
        <v>461</v>
      </c>
      <c r="G319" s="240"/>
      <c r="H319" s="242" t="s">
        <v>1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135</v>
      </c>
      <c r="AU319" s="249" t="s">
        <v>85</v>
      </c>
      <c r="AV319" s="13" t="s">
        <v>83</v>
      </c>
      <c r="AW319" s="13" t="s">
        <v>32</v>
      </c>
      <c r="AX319" s="13" t="s">
        <v>76</v>
      </c>
      <c r="AY319" s="249" t="s">
        <v>126</v>
      </c>
    </row>
    <row r="320" s="14" customFormat="1">
      <c r="A320" s="14"/>
      <c r="B320" s="250"/>
      <c r="C320" s="251"/>
      <c r="D320" s="241" t="s">
        <v>135</v>
      </c>
      <c r="E320" s="252" t="s">
        <v>1</v>
      </c>
      <c r="F320" s="253" t="s">
        <v>462</v>
      </c>
      <c r="G320" s="251"/>
      <c r="H320" s="254">
        <v>4.1200000000000001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135</v>
      </c>
      <c r="AU320" s="260" t="s">
        <v>85</v>
      </c>
      <c r="AV320" s="14" t="s">
        <v>85</v>
      </c>
      <c r="AW320" s="14" t="s">
        <v>32</v>
      </c>
      <c r="AX320" s="14" t="s">
        <v>76</v>
      </c>
      <c r="AY320" s="260" t="s">
        <v>126</v>
      </c>
    </row>
    <row r="321" s="15" customFormat="1">
      <c r="A321" s="15"/>
      <c r="B321" s="261"/>
      <c r="C321" s="262"/>
      <c r="D321" s="241" t="s">
        <v>135</v>
      </c>
      <c r="E321" s="263" t="s">
        <v>1</v>
      </c>
      <c r="F321" s="264" t="s">
        <v>138</v>
      </c>
      <c r="G321" s="262"/>
      <c r="H321" s="265">
        <v>4.1200000000000001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1" t="s">
        <v>135</v>
      </c>
      <c r="AU321" s="271" t="s">
        <v>85</v>
      </c>
      <c r="AV321" s="15" t="s">
        <v>133</v>
      </c>
      <c r="AW321" s="15" t="s">
        <v>32</v>
      </c>
      <c r="AX321" s="15" t="s">
        <v>83</v>
      </c>
      <c r="AY321" s="271" t="s">
        <v>126</v>
      </c>
    </row>
    <row r="322" s="2" customFormat="1" ht="21.75" customHeight="1">
      <c r="A322" s="38"/>
      <c r="B322" s="39"/>
      <c r="C322" s="226" t="s">
        <v>463</v>
      </c>
      <c r="D322" s="226" t="s">
        <v>128</v>
      </c>
      <c r="E322" s="227" t="s">
        <v>464</v>
      </c>
      <c r="F322" s="228" t="s">
        <v>465</v>
      </c>
      <c r="G322" s="229" t="s">
        <v>131</v>
      </c>
      <c r="H322" s="230">
        <v>62.5</v>
      </c>
      <c r="I322" s="231"/>
      <c r="J322" s="232">
        <f>ROUND(I322*H322,2)</f>
        <v>0</v>
      </c>
      <c r="K322" s="228" t="s">
        <v>132</v>
      </c>
      <c r="L322" s="44"/>
      <c r="M322" s="233" t="s">
        <v>1</v>
      </c>
      <c r="N322" s="234" t="s">
        <v>41</v>
      </c>
      <c r="O322" s="91"/>
      <c r="P322" s="235">
        <f>O322*H322</f>
        <v>0</v>
      </c>
      <c r="Q322" s="235">
        <v>0</v>
      </c>
      <c r="R322" s="235">
        <f>Q322*H322</f>
        <v>0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133</v>
      </c>
      <c r="AT322" s="237" t="s">
        <v>128</v>
      </c>
      <c r="AU322" s="237" t="s">
        <v>85</v>
      </c>
      <c r="AY322" s="17" t="s">
        <v>126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83</v>
      </c>
      <c r="BK322" s="238">
        <f>ROUND(I322*H322,2)</f>
        <v>0</v>
      </c>
      <c r="BL322" s="17" t="s">
        <v>133</v>
      </c>
      <c r="BM322" s="237" t="s">
        <v>466</v>
      </c>
    </row>
    <row r="323" s="13" customFormat="1">
      <c r="A323" s="13"/>
      <c r="B323" s="239"/>
      <c r="C323" s="240"/>
      <c r="D323" s="241" t="s">
        <v>135</v>
      </c>
      <c r="E323" s="242" t="s">
        <v>1</v>
      </c>
      <c r="F323" s="243" t="s">
        <v>467</v>
      </c>
      <c r="G323" s="240"/>
      <c r="H323" s="242" t="s">
        <v>1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135</v>
      </c>
      <c r="AU323" s="249" t="s">
        <v>85</v>
      </c>
      <c r="AV323" s="13" t="s">
        <v>83</v>
      </c>
      <c r="AW323" s="13" t="s">
        <v>32</v>
      </c>
      <c r="AX323" s="13" t="s">
        <v>76</v>
      </c>
      <c r="AY323" s="249" t="s">
        <v>126</v>
      </c>
    </row>
    <row r="324" s="14" customFormat="1">
      <c r="A324" s="14"/>
      <c r="B324" s="250"/>
      <c r="C324" s="251"/>
      <c r="D324" s="241" t="s">
        <v>135</v>
      </c>
      <c r="E324" s="252" t="s">
        <v>1</v>
      </c>
      <c r="F324" s="253" t="s">
        <v>400</v>
      </c>
      <c r="G324" s="251"/>
      <c r="H324" s="254">
        <v>62.5</v>
      </c>
      <c r="I324" s="255"/>
      <c r="J324" s="251"/>
      <c r="K324" s="251"/>
      <c r="L324" s="256"/>
      <c r="M324" s="257"/>
      <c r="N324" s="258"/>
      <c r="O324" s="258"/>
      <c r="P324" s="258"/>
      <c r="Q324" s="258"/>
      <c r="R324" s="258"/>
      <c r="S324" s="258"/>
      <c r="T324" s="25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0" t="s">
        <v>135</v>
      </c>
      <c r="AU324" s="260" t="s">
        <v>85</v>
      </c>
      <c r="AV324" s="14" t="s">
        <v>85</v>
      </c>
      <c r="AW324" s="14" t="s">
        <v>32</v>
      </c>
      <c r="AX324" s="14" t="s">
        <v>76</v>
      </c>
      <c r="AY324" s="260" t="s">
        <v>126</v>
      </c>
    </row>
    <row r="325" s="15" customFormat="1">
      <c r="A325" s="15"/>
      <c r="B325" s="261"/>
      <c r="C325" s="262"/>
      <c r="D325" s="241" t="s">
        <v>135</v>
      </c>
      <c r="E325" s="263" t="s">
        <v>1</v>
      </c>
      <c r="F325" s="264" t="s">
        <v>138</v>
      </c>
      <c r="G325" s="262"/>
      <c r="H325" s="265">
        <v>62.5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1" t="s">
        <v>135</v>
      </c>
      <c r="AU325" s="271" t="s">
        <v>85</v>
      </c>
      <c r="AV325" s="15" t="s">
        <v>133</v>
      </c>
      <c r="AW325" s="15" t="s">
        <v>32</v>
      </c>
      <c r="AX325" s="15" t="s">
        <v>83</v>
      </c>
      <c r="AY325" s="271" t="s">
        <v>126</v>
      </c>
    </row>
    <row r="326" s="12" customFormat="1" ht="22.8" customHeight="1">
      <c r="A326" s="12"/>
      <c r="B326" s="210"/>
      <c r="C326" s="211"/>
      <c r="D326" s="212" t="s">
        <v>75</v>
      </c>
      <c r="E326" s="224" t="s">
        <v>166</v>
      </c>
      <c r="F326" s="224" t="s">
        <v>195</v>
      </c>
      <c r="G326" s="211"/>
      <c r="H326" s="211"/>
      <c r="I326" s="214"/>
      <c r="J326" s="225">
        <f>BK326</f>
        <v>0</v>
      </c>
      <c r="K326" s="211"/>
      <c r="L326" s="216"/>
      <c r="M326" s="217"/>
      <c r="N326" s="218"/>
      <c r="O326" s="218"/>
      <c r="P326" s="219">
        <f>SUM(P327:P398)</f>
        <v>0</v>
      </c>
      <c r="Q326" s="218"/>
      <c r="R326" s="219">
        <f>SUM(R327:R398)</f>
        <v>13.743574999999998</v>
      </c>
      <c r="S326" s="218"/>
      <c r="T326" s="220">
        <f>SUM(T327:T398)</f>
        <v>0.24225000000000002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1" t="s">
        <v>83</v>
      </c>
      <c r="AT326" s="222" t="s">
        <v>75</v>
      </c>
      <c r="AU326" s="222" t="s">
        <v>83</v>
      </c>
      <c r="AY326" s="221" t="s">
        <v>126</v>
      </c>
      <c r="BK326" s="223">
        <f>SUM(BK327:BK398)</f>
        <v>0</v>
      </c>
    </row>
    <row r="327" s="2" customFormat="1" ht="16.5" customHeight="1">
      <c r="A327" s="38"/>
      <c r="B327" s="39"/>
      <c r="C327" s="226" t="s">
        <v>468</v>
      </c>
      <c r="D327" s="226" t="s">
        <v>128</v>
      </c>
      <c r="E327" s="227" t="s">
        <v>469</v>
      </c>
      <c r="F327" s="228" t="s">
        <v>470</v>
      </c>
      <c r="G327" s="229" t="s">
        <v>169</v>
      </c>
      <c r="H327" s="230">
        <v>20</v>
      </c>
      <c r="I327" s="231"/>
      <c r="J327" s="232">
        <f>ROUND(I327*H327,2)</f>
        <v>0</v>
      </c>
      <c r="K327" s="228" t="s">
        <v>132</v>
      </c>
      <c r="L327" s="44"/>
      <c r="M327" s="233" t="s">
        <v>1</v>
      </c>
      <c r="N327" s="234" t="s">
        <v>41</v>
      </c>
      <c r="O327" s="91"/>
      <c r="P327" s="235">
        <f>O327*H327</f>
        <v>0</v>
      </c>
      <c r="Q327" s="235">
        <v>0.00073999999999999999</v>
      </c>
      <c r="R327" s="235">
        <f>Q327*H327</f>
        <v>0.014800000000000001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133</v>
      </c>
      <c r="AT327" s="237" t="s">
        <v>128</v>
      </c>
      <c r="AU327" s="237" t="s">
        <v>85</v>
      </c>
      <c r="AY327" s="17" t="s">
        <v>126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83</v>
      </c>
      <c r="BK327" s="238">
        <f>ROUND(I327*H327,2)</f>
        <v>0</v>
      </c>
      <c r="BL327" s="17" t="s">
        <v>133</v>
      </c>
      <c r="BM327" s="237" t="s">
        <v>471</v>
      </c>
    </row>
    <row r="328" s="13" customFormat="1">
      <c r="A328" s="13"/>
      <c r="B328" s="239"/>
      <c r="C328" s="240"/>
      <c r="D328" s="241" t="s">
        <v>135</v>
      </c>
      <c r="E328" s="242" t="s">
        <v>1</v>
      </c>
      <c r="F328" s="243" t="s">
        <v>472</v>
      </c>
      <c r="G328" s="240"/>
      <c r="H328" s="242" t="s">
        <v>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135</v>
      </c>
      <c r="AU328" s="249" t="s">
        <v>85</v>
      </c>
      <c r="AV328" s="13" t="s">
        <v>83</v>
      </c>
      <c r="AW328" s="13" t="s">
        <v>32</v>
      </c>
      <c r="AX328" s="13" t="s">
        <v>76</v>
      </c>
      <c r="AY328" s="249" t="s">
        <v>126</v>
      </c>
    </row>
    <row r="329" s="14" customFormat="1">
      <c r="A329" s="14"/>
      <c r="B329" s="250"/>
      <c r="C329" s="251"/>
      <c r="D329" s="241" t="s">
        <v>135</v>
      </c>
      <c r="E329" s="252" t="s">
        <v>1</v>
      </c>
      <c r="F329" s="253" t="s">
        <v>229</v>
      </c>
      <c r="G329" s="251"/>
      <c r="H329" s="254">
        <v>20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135</v>
      </c>
      <c r="AU329" s="260" t="s">
        <v>85</v>
      </c>
      <c r="AV329" s="14" t="s">
        <v>85</v>
      </c>
      <c r="AW329" s="14" t="s">
        <v>32</v>
      </c>
      <c r="AX329" s="14" t="s">
        <v>76</v>
      </c>
      <c r="AY329" s="260" t="s">
        <v>126</v>
      </c>
    </row>
    <row r="330" s="15" customFormat="1">
      <c r="A330" s="15"/>
      <c r="B330" s="261"/>
      <c r="C330" s="262"/>
      <c r="D330" s="241" t="s">
        <v>135</v>
      </c>
      <c r="E330" s="263" t="s">
        <v>1</v>
      </c>
      <c r="F330" s="264" t="s">
        <v>138</v>
      </c>
      <c r="G330" s="262"/>
      <c r="H330" s="265">
        <v>20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1" t="s">
        <v>135</v>
      </c>
      <c r="AU330" s="271" t="s">
        <v>85</v>
      </c>
      <c r="AV330" s="15" t="s">
        <v>133</v>
      </c>
      <c r="AW330" s="15" t="s">
        <v>32</v>
      </c>
      <c r="AX330" s="15" t="s">
        <v>83</v>
      </c>
      <c r="AY330" s="271" t="s">
        <v>126</v>
      </c>
    </row>
    <row r="331" s="2" customFormat="1" ht="16.5" customHeight="1">
      <c r="A331" s="38"/>
      <c r="B331" s="39"/>
      <c r="C331" s="275" t="s">
        <v>473</v>
      </c>
      <c r="D331" s="275" t="s">
        <v>316</v>
      </c>
      <c r="E331" s="276" t="s">
        <v>474</v>
      </c>
      <c r="F331" s="277" t="s">
        <v>475</v>
      </c>
      <c r="G331" s="278" t="s">
        <v>169</v>
      </c>
      <c r="H331" s="279">
        <v>20</v>
      </c>
      <c r="I331" s="280"/>
      <c r="J331" s="281">
        <f>ROUND(I331*H331,2)</f>
        <v>0</v>
      </c>
      <c r="K331" s="277" t="s">
        <v>1</v>
      </c>
      <c r="L331" s="282"/>
      <c r="M331" s="283" t="s">
        <v>1</v>
      </c>
      <c r="N331" s="284" t="s">
        <v>41</v>
      </c>
      <c r="O331" s="91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160</v>
      </c>
      <c r="AT331" s="237" t="s">
        <v>316</v>
      </c>
      <c r="AU331" s="237" t="s">
        <v>85</v>
      </c>
      <c r="AY331" s="17" t="s">
        <v>126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83</v>
      </c>
      <c r="BK331" s="238">
        <f>ROUND(I331*H331,2)</f>
        <v>0</v>
      </c>
      <c r="BL331" s="17" t="s">
        <v>133</v>
      </c>
      <c r="BM331" s="237" t="s">
        <v>476</v>
      </c>
    </row>
    <row r="332" s="13" customFormat="1">
      <c r="A332" s="13"/>
      <c r="B332" s="239"/>
      <c r="C332" s="240"/>
      <c r="D332" s="241" t="s">
        <v>135</v>
      </c>
      <c r="E332" s="242" t="s">
        <v>1</v>
      </c>
      <c r="F332" s="243" t="s">
        <v>477</v>
      </c>
      <c r="G332" s="240"/>
      <c r="H332" s="242" t="s">
        <v>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135</v>
      </c>
      <c r="AU332" s="249" t="s">
        <v>85</v>
      </c>
      <c r="AV332" s="13" t="s">
        <v>83</v>
      </c>
      <c r="AW332" s="13" t="s">
        <v>32</v>
      </c>
      <c r="AX332" s="13" t="s">
        <v>76</v>
      </c>
      <c r="AY332" s="249" t="s">
        <v>126</v>
      </c>
    </row>
    <row r="333" s="14" customFormat="1">
      <c r="A333" s="14"/>
      <c r="B333" s="250"/>
      <c r="C333" s="251"/>
      <c r="D333" s="241" t="s">
        <v>135</v>
      </c>
      <c r="E333" s="252" t="s">
        <v>1</v>
      </c>
      <c r="F333" s="253" t="s">
        <v>229</v>
      </c>
      <c r="G333" s="251"/>
      <c r="H333" s="254">
        <v>20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0" t="s">
        <v>135</v>
      </c>
      <c r="AU333" s="260" t="s">
        <v>85</v>
      </c>
      <c r="AV333" s="14" t="s">
        <v>85</v>
      </c>
      <c r="AW333" s="14" t="s">
        <v>32</v>
      </c>
      <c r="AX333" s="14" t="s">
        <v>76</v>
      </c>
      <c r="AY333" s="260" t="s">
        <v>126</v>
      </c>
    </row>
    <row r="334" s="15" customFormat="1">
      <c r="A334" s="15"/>
      <c r="B334" s="261"/>
      <c r="C334" s="262"/>
      <c r="D334" s="241" t="s">
        <v>135</v>
      </c>
      <c r="E334" s="263" t="s">
        <v>1</v>
      </c>
      <c r="F334" s="264" t="s">
        <v>138</v>
      </c>
      <c r="G334" s="262"/>
      <c r="H334" s="265">
        <v>20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1" t="s">
        <v>135</v>
      </c>
      <c r="AU334" s="271" t="s">
        <v>85</v>
      </c>
      <c r="AV334" s="15" t="s">
        <v>133</v>
      </c>
      <c r="AW334" s="15" t="s">
        <v>32</v>
      </c>
      <c r="AX334" s="15" t="s">
        <v>83</v>
      </c>
      <c r="AY334" s="271" t="s">
        <v>126</v>
      </c>
    </row>
    <row r="335" s="2" customFormat="1" ht="16.5" customHeight="1">
      <c r="A335" s="38"/>
      <c r="B335" s="39"/>
      <c r="C335" s="226" t="s">
        <v>478</v>
      </c>
      <c r="D335" s="226" t="s">
        <v>128</v>
      </c>
      <c r="E335" s="227" t="s">
        <v>479</v>
      </c>
      <c r="F335" s="228" t="s">
        <v>480</v>
      </c>
      <c r="G335" s="229" t="s">
        <v>207</v>
      </c>
      <c r="H335" s="230">
        <v>1</v>
      </c>
      <c r="I335" s="231"/>
      <c r="J335" s="232">
        <f>ROUND(I335*H335,2)</f>
        <v>0</v>
      </c>
      <c r="K335" s="228" t="s">
        <v>132</v>
      </c>
      <c r="L335" s="44"/>
      <c r="M335" s="233" t="s">
        <v>1</v>
      </c>
      <c r="N335" s="234" t="s">
        <v>41</v>
      </c>
      <c r="O335" s="91"/>
      <c r="P335" s="235">
        <f>O335*H335</f>
        <v>0</v>
      </c>
      <c r="Q335" s="235">
        <v>0.00069999999999999999</v>
      </c>
      <c r="R335" s="235">
        <f>Q335*H335</f>
        <v>0.00069999999999999999</v>
      </c>
      <c r="S335" s="235">
        <v>0</v>
      </c>
      <c r="T335" s="23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133</v>
      </c>
      <c r="AT335" s="237" t="s">
        <v>128</v>
      </c>
      <c r="AU335" s="237" t="s">
        <v>85</v>
      </c>
      <c r="AY335" s="17" t="s">
        <v>126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83</v>
      </c>
      <c r="BK335" s="238">
        <f>ROUND(I335*H335,2)</f>
        <v>0</v>
      </c>
      <c r="BL335" s="17" t="s">
        <v>133</v>
      </c>
      <c r="BM335" s="237" t="s">
        <v>481</v>
      </c>
    </row>
    <row r="336" s="13" customFormat="1">
      <c r="A336" s="13"/>
      <c r="B336" s="239"/>
      <c r="C336" s="240"/>
      <c r="D336" s="241" t="s">
        <v>135</v>
      </c>
      <c r="E336" s="242" t="s">
        <v>1</v>
      </c>
      <c r="F336" s="243" t="s">
        <v>482</v>
      </c>
      <c r="G336" s="240"/>
      <c r="H336" s="242" t="s">
        <v>1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135</v>
      </c>
      <c r="AU336" s="249" t="s">
        <v>85</v>
      </c>
      <c r="AV336" s="13" t="s">
        <v>83</v>
      </c>
      <c r="AW336" s="13" t="s">
        <v>32</v>
      </c>
      <c r="AX336" s="13" t="s">
        <v>76</v>
      </c>
      <c r="AY336" s="249" t="s">
        <v>126</v>
      </c>
    </row>
    <row r="337" s="14" customFormat="1">
      <c r="A337" s="14"/>
      <c r="B337" s="250"/>
      <c r="C337" s="251"/>
      <c r="D337" s="241" t="s">
        <v>135</v>
      </c>
      <c r="E337" s="252" t="s">
        <v>1</v>
      </c>
      <c r="F337" s="253" t="s">
        <v>83</v>
      </c>
      <c r="G337" s="251"/>
      <c r="H337" s="254">
        <v>1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135</v>
      </c>
      <c r="AU337" s="260" t="s">
        <v>85</v>
      </c>
      <c r="AV337" s="14" t="s">
        <v>85</v>
      </c>
      <c r="AW337" s="14" t="s">
        <v>32</v>
      </c>
      <c r="AX337" s="14" t="s">
        <v>76</v>
      </c>
      <c r="AY337" s="260" t="s">
        <v>126</v>
      </c>
    </row>
    <row r="338" s="15" customFormat="1">
      <c r="A338" s="15"/>
      <c r="B338" s="261"/>
      <c r="C338" s="262"/>
      <c r="D338" s="241" t="s">
        <v>135</v>
      </c>
      <c r="E338" s="263" t="s">
        <v>1</v>
      </c>
      <c r="F338" s="264" t="s">
        <v>138</v>
      </c>
      <c r="G338" s="262"/>
      <c r="H338" s="265">
        <v>1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1" t="s">
        <v>135</v>
      </c>
      <c r="AU338" s="271" t="s">
        <v>85</v>
      </c>
      <c r="AV338" s="15" t="s">
        <v>133</v>
      </c>
      <c r="AW338" s="15" t="s">
        <v>32</v>
      </c>
      <c r="AX338" s="15" t="s">
        <v>83</v>
      </c>
      <c r="AY338" s="271" t="s">
        <v>126</v>
      </c>
    </row>
    <row r="339" s="2" customFormat="1" ht="16.5" customHeight="1">
      <c r="A339" s="38"/>
      <c r="B339" s="39"/>
      <c r="C339" s="275" t="s">
        <v>483</v>
      </c>
      <c r="D339" s="275" t="s">
        <v>316</v>
      </c>
      <c r="E339" s="276" t="s">
        <v>484</v>
      </c>
      <c r="F339" s="277" t="s">
        <v>485</v>
      </c>
      <c r="G339" s="278" t="s">
        <v>207</v>
      </c>
      <c r="H339" s="279">
        <v>1</v>
      </c>
      <c r="I339" s="280"/>
      <c r="J339" s="281">
        <f>ROUND(I339*H339,2)</f>
        <v>0</v>
      </c>
      <c r="K339" s="277" t="s">
        <v>132</v>
      </c>
      <c r="L339" s="282"/>
      <c r="M339" s="283" t="s">
        <v>1</v>
      </c>
      <c r="N339" s="284" t="s">
        <v>41</v>
      </c>
      <c r="O339" s="91"/>
      <c r="P339" s="235">
        <f>O339*H339</f>
        <v>0</v>
      </c>
      <c r="Q339" s="235">
        <v>0.0050000000000000001</v>
      </c>
      <c r="R339" s="235">
        <f>Q339*H339</f>
        <v>0.0050000000000000001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160</v>
      </c>
      <c r="AT339" s="237" t="s">
        <v>316</v>
      </c>
      <c r="AU339" s="237" t="s">
        <v>85</v>
      </c>
      <c r="AY339" s="17" t="s">
        <v>126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83</v>
      </c>
      <c r="BK339" s="238">
        <f>ROUND(I339*H339,2)</f>
        <v>0</v>
      </c>
      <c r="BL339" s="17" t="s">
        <v>133</v>
      </c>
      <c r="BM339" s="237" t="s">
        <v>486</v>
      </c>
    </row>
    <row r="340" s="13" customFormat="1">
      <c r="A340" s="13"/>
      <c r="B340" s="239"/>
      <c r="C340" s="240"/>
      <c r="D340" s="241" t="s">
        <v>135</v>
      </c>
      <c r="E340" s="242" t="s">
        <v>1</v>
      </c>
      <c r="F340" s="243" t="s">
        <v>487</v>
      </c>
      <c r="G340" s="240"/>
      <c r="H340" s="242" t="s">
        <v>1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135</v>
      </c>
      <c r="AU340" s="249" t="s">
        <v>85</v>
      </c>
      <c r="AV340" s="13" t="s">
        <v>83</v>
      </c>
      <c r="AW340" s="13" t="s">
        <v>32</v>
      </c>
      <c r="AX340" s="13" t="s">
        <v>76</v>
      </c>
      <c r="AY340" s="249" t="s">
        <v>126</v>
      </c>
    </row>
    <row r="341" s="14" customFormat="1">
      <c r="A341" s="14"/>
      <c r="B341" s="250"/>
      <c r="C341" s="251"/>
      <c r="D341" s="241" t="s">
        <v>135</v>
      </c>
      <c r="E341" s="252" t="s">
        <v>1</v>
      </c>
      <c r="F341" s="253" t="s">
        <v>83</v>
      </c>
      <c r="G341" s="251"/>
      <c r="H341" s="254">
        <v>1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0" t="s">
        <v>135</v>
      </c>
      <c r="AU341" s="260" t="s">
        <v>85</v>
      </c>
      <c r="AV341" s="14" t="s">
        <v>85</v>
      </c>
      <c r="AW341" s="14" t="s">
        <v>32</v>
      </c>
      <c r="AX341" s="14" t="s">
        <v>76</v>
      </c>
      <c r="AY341" s="260" t="s">
        <v>126</v>
      </c>
    </row>
    <row r="342" s="15" customFormat="1">
      <c r="A342" s="15"/>
      <c r="B342" s="261"/>
      <c r="C342" s="262"/>
      <c r="D342" s="241" t="s">
        <v>135</v>
      </c>
      <c r="E342" s="263" t="s">
        <v>1</v>
      </c>
      <c r="F342" s="264" t="s">
        <v>138</v>
      </c>
      <c r="G342" s="262"/>
      <c r="H342" s="265">
        <v>1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1" t="s">
        <v>135</v>
      </c>
      <c r="AU342" s="271" t="s">
        <v>85</v>
      </c>
      <c r="AV342" s="15" t="s">
        <v>133</v>
      </c>
      <c r="AW342" s="15" t="s">
        <v>32</v>
      </c>
      <c r="AX342" s="15" t="s">
        <v>83</v>
      </c>
      <c r="AY342" s="271" t="s">
        <v>126</v>
      </c>
    </row>
    <row r="343" s="2" customFormat="1" ht="16.5" customHeight="1">
      <c r="A343" s="38"/>
      <c r="B343" s="39"/>
      <c r="C343" s="275" t="s">
        <v>488</v>
      </c>
      <c r="D343" s="275" t="s">
        <v>316</v>
      </c>
      <c r="E343" s="276" t="s">
        <v>489</v>
      </c>
      <c r="F343" s="277" t="s">
        <v>490</v>
      </c>
      <c r="G343" s="278" t="s">
        <v>207</v>
      </c>
      <c r="H343" s="279">
        <v>2</v>
      </c>
      <c r="I343" s="280"/>
      <c r="J343" s="281">
        <f>ROUND(I343*H343,2)</f>
        <v>0</v>
      </c>
      <c r="K343" s="277" t="s">
        <v>132</v>
      </c>
      <c r="L343" s="282"/>
      <c r="M343" s="283" t="s">
        <v>1</v>
      </c>
      <c r="N343" s="284" t="s">
        <v>41</v>
      </c>
      <c r="O343" s="91"/>
      <c r="P343" s="235">
        <f>O343*H343</f>
        <v>0</v>
      </c>
      <c r="Q343" s="235">
        <v>0.00035</v>
      </c>
      <c r="R343" s="235">
        <f>Q343*H343</f>
        <v>0.00069999999999999999</v>
      </c>
      <c r="S343" s="235">
        <v>0</v>
      </c>
      <c r="T343" s="23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7" t="s">
        <v>160</v>
      </c>
      <c r="AT343" s="237" t="s">
        <v>316</v>
      </c>
      <c r="AU343" s="237" t="s">
        <v>85</v>
      </c>
      <c r="AY343" s="17" t="s">
        <v>126</v>
      </c>
      <c r="BE343" s="238">
        <f>IF(N343="základní",J343,0)</f>
        <v>0</v>
      </c>
      <c r="BF343" s="238">
        <f>IF(N343="snížená",J343,0)</f>
        <v>0</v>
      </c>
      <c r="BG343" s="238">
        <f>IF(N343="zákl. přenesená",J343,0)</f>
        <v>0</v>
      </c>
      <c r="BH343" s="238">
        <f>IF(N343="sníž. přenesená",J343,0)</f>
        <v>0</v>
      </c>
      <c r="BI343" s="238">
        <f>IF(N343="nulová",J343,0)</f>
        <v>0</v>
      </c>
      <c r="BJ343" s="17" t="s">
        <v>83</v>
      </c>
      <c r="BK343" s="238">
        <f>ROUND(I343*H343,2)</f>
        <v>0</v>
      </c>
      <c r="BL343" s="17" t="s">
        <v>133</v>
      </c>
      <c r="BM343" s="237" t="s">
        <v>491</v>
      </c>
    </row>
    <row r="344" s="13" customFormat="1">
      <c r="A344" s="13"/>
      <c r="B344" s="239"/>
      <c r="C344" s="240"/>
      <c r="D344" s="241" t="s">
        <v>135</v>
      </c>
      <c r="E344" s="242" t="s">
        <v>1</v>
      </c>
      <c r="F344" s="243" t="s">
        <v>492</v>
      </c>
      <c r="G344" s="240"/>
      <c r="H344" s="242" t="s">
        <v>1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135</v>
      </c>
      <c r="AU344" s="249" t="s">
        <v>85</v>
      </c>
      <c r="AV344" s="13" t="s">
        <v>83</v>
      </c>
      <c r="AW344" s="13" t="s">
        <v>32</v>
      </c>
      <c r="AX344" s="13" t="s">
        <v>76</v>
      </c>
      <c r="AY344" s="249" t="s">
        <v>126</v>
      </c>
    </row>
    <row r="345" s="14" customFormat="1">
      <c r="A345" s="14"/>
      <c r="B345" s="250"/>
      <c r="C345" s="251"/>
      <c r="D345" s="241" t="s">
        <v>135</v>
      </c>
      <c r="E345" s="252" t="s">
        <v>1</v>
      </c>
      <c r="F345" s="253" t="s">
        <v>493</v>
      </c>
      <c r="G345" s="251"/>
      <c r="H345" s="254">
        <v>2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0" t="s">
        <v>135</v>
      </c>
      <c r="AU345" s="260" t="s">
        <v>85</v>
      </c>
      <c r="AV345" s="14" t="s">
        <v>85</v>
      </c>
      <c r="AW345" s="14" t="s">
        <v>32</v>
      </c>
      <c r="AX345" s="14" t="s">
        <v>76</v>
      </c>
      <c r="AY345" s="260" t="s">
        <v>126</v>
      </c>
    </row>
    <row r="346" s="15" customFormat="1">
      <c r="A346" s="15"/>
      <c r="B346" s="261"/>
      <c r="C346" s="262"/>
      <c r="D346" s="241" t="s">
        <v>135</v>
      </c>
      <c r="E346" s="263" t="s">
        <v>1</v>
      </c>
      <c r="F346" s="264" t="s">
        <v>138</v>
      </c>
      <c r="G346" s="262"/>
      <c r="H346" s="265">
        <v>2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1" t="s">
        <v>135</v>
      </c>
      <c r="AU346" s="271" t="s">
        <v>85</v>
      </c>
      <c r="AV346" s="15" t="s">
        <v>133</v>
      </c>
      <c r="AW346" s="15" t="s">
        <v>32</v>
      </c>
      <c r="AX346" s="15" t="s">
        <v>83</v>
      </c>
      <c r="AY346" s="271" t="s">
        <v>126</v>
      </c>
    </row>
    <row r="347" s="2" customFormat="1" ht="16.5" customHeight="1">
      <c r="A347" s="38"/>
      <c r="B347" s="39"/>
      <c r="C347" s="226" t="s">
        <v>494</v>
      </c>
      <c r="D347" s="226" t="s">
        <v>128</v>
      </c>
      <c r="E347" s="227" t="s">
        <v>495</v>
      </c>
      <c r="F347" s="228" t="s">
        <v>496</v>
      </c>
      <c r="G347" s="229" t="s">
        <v>169</v>
      </c>
      <c r="H347" s="230">
        <v>10.5</v>
      </c>
      <c r="I347" s="231"/>
      <c r="J347" s="232">
        <f>ROUND(I347*H347,2)</f>
        <v>0</v>
      </c>
      <c r="K347" s="228" t="s">
        <v>132</v>
      </c>
      <c r="L347" s="44"/>
      <c r="M347" s="233" t="s">
        <v>1</v>
      </c>
      <c r="N347" s="234" t="s">
        <v>41</v>
      </c>
      <c r="O347" s="91"/>
      <c r="P347" s="235">
        <f>O347*H347</f>
        <v>0</v>
      </c>
      <c r="Q347" s="235">
        <v>0.00040000000000000002</v>
      </c>
      <c r="R347" s="235">
        <f>Q347*H347</f>
        <v>0.0042000000000000006</v>
      </c>
      <c r="S347" s="235">
        <v>0</v>
      </c>
      <c r="T347" s="23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7" t="s">
        <v>133</v>
      </c>
      <c r="AT347" s="237" t="s">
        <v>128</v>
      </c>
      <c r="AU347" s="237" t="s">
        <v>85</v>
      </c>
      <c r="AY347" s="17" t="s">
        <v>126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83</v>
      </c>
      <c r="BK347" s="238">
        <f>ROUND(I347*H347,2)</f>
        <v>0</v>
      </c>
      <c r="BL347" s="17" t="s">
        <v>133</v>
      </c>
      <c r="BM347" s="237" t="s">
        <v>497</v>
      </c>
    </row>
    <row r="348" s="13" customFormat="1">
      <c r="A348" s="13"/>
      <c r="B348" s="239"/>
      <c r="C348" s="240"/>
      <c r="D348" s="241" t="s">
        <v>135</v>
      </c>
      <c r="E348" s="242" t="s">
        <v>1</v>
      </c>
      <c r="F348" s="243" t="s">
        <v>498</v>
      </c>
      <c r="G348" s="240"/>
      <c r="H348" s="242" t="s">
        <v>1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135</v>
      </c>
      <c r="AU348" s="249" t="s">
        <v>85</v>
      </c>
      <c r="AV348" s="13" t="s">
        <v>83</v>
      </c>
      <c r="AW348" s="13" t="s">
        <v>32</v>
      </c>
      <c r="AX348" s="13" t="s">
        <v>76</v>
      </c>
      <c r="AY348" s="249" t="s">
        <v>126</v>
      </c>
    </row>
    <row r="349" s="14" customFormat="1">
      <c r="A349" s="14"/>
      <c r="B349" s="250"/>
      <c r="C349" s="251"/>
      <c r="D349" s="241" t="s">
        <v>135</v>
      </c>
      <c r="E349" s="252" t="s">
        <v>1</v>
      </c>
      <c r="F349" s="253" t="s">
        <v>499</v>
      </c>
      <c r="G349" s="251"/>
      <c r="H349" s="254">
        <v>10.5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0" t="s">
        <v>135</v>
      </c>
      <c r="AU349" s="260" t="s">
        <v>85</v>
      </c>
      <c r="AV349" s="14" t="s">
        <v>85</v>
      </c>
      <c r="AW349" s="14" t="s">
        <v>32</v>
      </c>
      <c r="AX349" s="14" t="s">
        <v>76</v>
      </c>
      <c r="AY349" s="260" t="s">
        <v>126</v>
      </c>
    </row>
    <row r="350" s="15" customFormat="1">
      <c r="A350" s="15"/>
      <c r="B350" s="261"/>
      <c r="C350" s="262"/>
      <c r="D350" s="241" t="s">
        <v>135</v>
      </c>
      <c r="E350" s="263" t="s">
        <v>1</v>
      </c>
      <c r="F350" s="264" t="s">
        <v>138</v>
      </c>
      <c r="G350" s="262"/>
      <c r="H350" s="265">
        <v>10.5</v>
      </c>
      <c r="I350" s="266"/>
      <c r="J350" s="262"/>
      <c r="K350" s="262"/>
      <c r="L350" s="267"/>
      <c r="M350" s="268"/>
      <c r="N350" s="269"/>
      <c r="O350" s="269"/>
      <c r="P350" s="269"/>
      <c r="Q350" s="269"/>
      <c r="R350" s="269"/>
      <c r="S350" s="269"/>
      <c r="T350" s="27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1" t="s">
        <v>135</v>
      </c>
      <c r="AU350" s="271" t="s">
        <v>85</v>
      </c>
      <c r="AV350" s="15" t="s">
        <v>133</v>
      </c>
      <c r="AW350" s="15" t="s">
        <v>32</v>
      </c>
      <c r="AX350" s="15" t="s">
        <v>83</v>
      </c>
      <c r="AY350" s="271" t="s">
        <v>126</v>
      </c>
    </row>
    <row r="351" s="2" customFormat="1" ht="16.5" customHeight="1">
      <c r="A351" s="38"/>
      <c r="B351" s="39"/>
      <c r="C351" s="226" t="s">
        <v>500</v>
      </c>
      <c r="D351" s="226" t="s">
        <v>128</v>
      </c>
      <c r="E351" s="227" t="s">
        <v>501</v>
      </c>
      <c r="F351" s="228" t="s">
        <v>502</v>
      </c>
      <c r="G351" s="229" t="s">
        <v>207</v>
      </c>
      <c r="H351" s="230">
        <v>1</v>
      </c>
      <c r="I351" s="231"/>
      <c r="J351" s="232">
        <f>ROUND(I351*H351,2)</f>
        <v>0</v>
      </c>
      <c r="K351" s="228" t="s">
        <v>132</v>
      </c>
      <c r="L351" s="44"/>
      <c r="M351" s="233" t="s">
        <v>1</v>
      </c>
      <c r="N351" s="234" t="s">
        <v>41</v>
      </c>
      <c r="O351" s="91"/>
      <c r="P351" s="235">
        <f>O351*H351</f>
        <v>0</v>
      </c>
      <c r="Q351" s="235">
        <v>0.0021900000000000001</v>
      </c>
      <c r="R351" s="235">
        <f>Q351*H351</f>
        <v>0.0021900000000000001</v>
      </c>
      <c r="S351" s="235">
        <v>0</v>
      </c>
      <c r="T351" s="23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7" t="s">
        <v>133</v>
      </c>
      <c r="AT351" s="237" t="s">
        <v>128</v>
      </c>
      <c r="AU351" s="237" t="s">
        <v>85</v>
      </c>
      <c r="AY351" s="17" t="s">
        <v>126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83</v>
      </c>
      <c r="BK351" s="238">
        <f>ROUND(I351*H351,2)</f>
        <v>0</v>
      </c>
      <c r="BL351" s="17" t="s">
        <v>133</v>
      </c>
      <c r="BM351" s="237" t="s">
        <v>503</v>
      </c>
    </row>
    <row r="352" s="13" customFormat="1">
      <c r="A352" s="13"/>
      <c r="B352" s="239"/>
      <c r="C352" s="240"/>
      <c r="D352" s="241" t="s">
        <v>135</v>
      </c>
      <c r="E352" s="242" t="s">
        <v>1</v>
      </c>
      <c r="F352" s="243" t="s">
        <v>504</v>
      </c>
      <c r="G352" s="240"/>
      <c r="H352" s="242" t="s">
        <v>1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135</v>
      </c>
      <c r="AU352" s="249" t="s">
        <v>85</v>
      </c>
      <c r="AV352" s="13" t="s">
        <v>83</v>
      </c>
      <c r="AW352" s="13" t="s">
        <v>32</v>
      </c>
      <c r="AX352" s="13" t="s">
        <v>76</v>
      </c>
      <c r="AY352" s="249" t="s">
        <v>126</v>
      </c>
    </row>
    <row r="353" s="14" customFormat="1">
      <c r="A353" s="14"/>
      <c r="B353" s="250"/>
      <c r="C353" s="251"/>
      <c r="D353" s="241" t="s">
        <v>135</v>
      </c>
      <c r="E353" s="252" t="s">
        <v>1</v>
      </c>
      <c r="F353" s="253" t="s">
        <v>83</v>
      </c>
      <c r="G353" s="251"/>
      <c r="H353" s="254">
        <v>1</v>
      </c>
      <c r="I353" s="255"/>
      <c r="J353" s="251"/>
      <c r="K353" s="251"/>
      <c r="L353" s="256"/>
      <c r="M353" s="257"/>
      <c r="N353" s="258"/>
      <c r="O353" s="258"/>
      <c r="P353" s="258"/>
      <c r="Q353" s="258"/>
      <c r="R353" s="258"/>
      <c r="S353" s="258"/>
      <c r="T353" s="25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0" t="s">
        <v>135</v>
      </c>
      <c r="AU353" s="260" t="s">
        <v>85</v>
      </c>
      <c r="AV353" s="14" t="s">
        <v>85</v>
      </c>
      <c r="AW353" s="14" t="s">
        <v>32</v>
      </c>
      <c r="AX353" s="14" t="s">
        <v>76</v>
      </c>
      <c r="AY353" s="260" t="s">
        <v>126</v>
      </c>
    </row>
    <row r="354" s="15" customFormat="1">
      <c r="A354" s="15"/>
      <c r="B354" s="261"/>
      <c r="C354" s="262"/>
      <c r="D354" s="241" t="s">
        <v>135</v>
      </c>
      <c r="E354" s="263" t="s">
        <v>1</v>
      </c>
      <c r="F354" s="264" t="s">
        <v>138</v>
      </c>
      <c r="G354" s="262"/>
      <c r="H354" s="265">
        <v>1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1" t="s">
        <v>135</v>
      </c>
      <c r="AU354" s="271" t="s">
        <v>85</v>
      </c>
      <c r="AV354" s="15" t="s">
        <v>133</v>
      </c>
      <c r="AW354" s="15" t="s">
        <v>32</v>
      </c>
      <c r="AX354" s="15" t="s">
        <v>83</v>
      </c>
      <c r="AY354" s="271" t="s">
        <v>126</v>
      </c>
    </row>
    <row r="355" s="2" customFormat="1" ht="16.5" customHeight="1">
      <c r="A355" s="38"/>
      <c r="B355" s="39"/>
      <c r="C355" s="226" t="s">
        <v>505</v>
      </c>
      <c r="D355" s="226" t="s">
        <v>128</v>
      </c>
      <c r="E355" s="227" t="s">
        <v>506</v>
      </c>
      <c r="F355" s="228" t="s">
        <v>507</v>
      </c>
      <c r="G355" s="229" t="s">
        <v>169</v>
      </c>
      <c r="H355" s="230">
        <v>10.5</v>
      </c>
      <c r="I355" s="231"/>
      <c r="J355" s="232">
        <f>ROUND(I355*H355,2)</f>
        <v>0</v>
      </c>
      <c r="K355" s="228" t="s">
        <v>132</v>
      </c>
      <c r="L355" s="44"/>
      <c r="M355" s="233" t="s">
        <v>1</v>
      </c>
      <c r="N355" s="234" t="s">
        <v>41</v>
      </c>
      <c r="O355" s="91"/>
      <c r="P355" s="235">
        <f>O355*H355</f>
        <v>0</v>
      </c>
      <c r="Q355" s="235">
        <v>0</v>
      </c>
      <c r="R355" s="235">
        <f>Q355*H355</f>
        <v>0</v>
      </c>
      <c r="S355" s="235">
        <v>0</v>
      </c>
      <c r="T355" s="23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7" t="s">
        <v>133</v>
      </c>
      <c r="AT355" s="237" t="s">
        <v>128</v>
      </c>
      <c r="AU355" s="237" t="s">
        <v>85</v>
      </c>
      <c r="AY355" s="17" t="s">
        <v>126</v>
      </c>
      <c r="BE355" s="238">
        <f>IF(N355="základní",J355,0)</f>
        <v>0</v>
      </c>
      <c r="BF355" s="238">
        <f>IF(N355="snížená",J355,0)</f>
        <v>0</v>
      </c>
      <c r="BG355" s="238">
        <f>IF(N355="zákl. přenesená",J355,0)</f>
        <v>0</v>
      </c>
      <c r="BH355" s="238">
        <f>IF(N355="sníž. přenesená",J355,0)</f>
        <v>0</v>
      </c>
      <c r="BI355" s="238">
        <f>IF(N355="nulová",J355,0)</f>
        <v>0</v>
      </c>
      <c r="BJ355" s="17" t="s">
        <v>83</v>
      </c>
      <c r="BK355" s="238">
        <f>ROUND(I355*H355,2)</f>
        <v>0</v>
      </c>
      <c r="BL355" s="17" t="s">
        <v>133</v>
      </c>
      <c r="BM355" s="237" t="s">
        <v>508</v>
      </c>
    </row>
    <row r="356" s="13" customFormat="1">
      <c r="A356" s="13"/>
      <c r="B356" s="239"/>
      <c r="C356" s="240"/>
      <c r="D356" s="241" t="s">
        <v>135</v>
      </c>
      <c r="E356" s="242" t="s">
        <v>1</v>
      </c>
      <c r="F356" s="243" t="s">
        <v>509</v>
      </c>
      <c r="G356" s="240"/>
      <c r="H356" s="242" t="s">
        <v>1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135</v>
      </c>
      <c r="AU356" s="249" t="s">
        <v>85</v>
      </c>
      <c r="AV356" s="13" t="s">
        <v>83</v>
      </c>
      <c r="AW356" s="13" t="s">
        <v>32</v>
      </c>
      <c r="AX356" s="13" t="s">
        <v>76</v>
      </c>
      <c r="AY356" s="249" t="s">
        <v>126</v>
      </c>
    </row>
    <row r="357" s="14" customFormat="1">
      <c r="A357" s="14"/>
      <c r="B357" s="250"/>
      <c r="C357" s="251"/>
      <c r="D357" s="241" t="s">
        <v>135</v>
      </c>
      <c r="E357" s="252" t="s">
        <v>1</v>
      </c>
      <c r="F357" s="253" t="s">
        <v>499</v>
      </c>
      <c r="G357" s="251"/>
      <c r="H357" s="254">
        <v>10.5</v>
      </c>
      <c r="I357" s="255"/>
      <c r="J357" s="251"/>
      <c r="K357" s="251"/>
      <c r="L357" s="256"/>
      <c r="M357" s="257"/>
      <c r="N357" s="258"/>
      <c r="O357" s="258"/>
      <c r="P357" s="258"/>
      <c r="Q357" s="258"/>
      <c r="R357" s="258"/>
      <c r="S357" s="258"/>
      <c r="T357" s="25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0" t="s">
        <v>135</v>
      </c>
      <c r="AU357" s="260" t="s">
        <v>85</v>
      </c>
      <c r="AV357" s="14" t="s">
        <v>85</v>
      </c>
      <c r="AW357" s="14" t="s">
        <v>32</v>
      </c>
      <c r="AX357" s="14" t="s">
        <v>76</v>
      </c>
      <c r="AY357" s="260" t="s">
        <v>126</v>
      </c>
    </row>
    <row r="358" s="15" customFormat="1">
      <c r="A358" s="15"/>
      <c r="B358" s="261"/>
      <c r="C358" s="262"/>
      <c r="D358" s="241" t="s">
        <v>135</v>
      </c>
      <c r="E358" s="263" t="s">
        <v>1</v>
      </c>
      <c r="F358" s="264" t="s">
        <v>138</v>
      </c>
      <c r="G358" s="262"/>
      <c r="H358" s="265">
        <v>10.5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1" t="s">
        <v>135</v>
      </c>
      <c r="AU358" s="271" t="s">
        <v>85</v>
      </c>
      <c r="AV358" s="15" t="s">
        <v>133</v>
      </c>
      <c r="AW358" s="15" t="s">
        <v>32</v>
      </c>
      <c r="AX358" s="15" t="s">
        <v>83</v>
      </c>
      <c r="AY358" s="271" t="s">
        <v>126</v>
      </c>
    </row>
    <row r="359" s="2" customFormat="1" ht="16.5" customHeight="1">
      <c r="A359" s="38"/>
      <c r="B359" s="39"/>
      <c r="C359" s="226" t="s">
        <v>510</v>
      </c>
      <c r="D359" s="226" t="s">
        <v>128</v>
      </c>
      <c r="E359" s="227" t="s">
        <v>511</v>
      </c>
      <c r="F359" s="228" t="s">
        <v>512</v>
      </c>
      <c r="G359" s="229" t="s">
        <v>169</v>
      </c>
      <c r="H359" s="230">
        <v>14.5</v>
      </c>
      <c r="I359" s="231"/>
      <c r="J359" s="232">
        <f>ROUND(I359*H359,2)</f>
        <v>0</v>
      </c>
      <c r="K359" s="228" t="s">
        <v>132</v>
      </c>
      <c r="L359" s="44"/>
      <c r="M359" s="233" t="s">
        <v>1</v>
      </c>
      <c r="N359" s="234" t="s">
        <v>41</v>
      </c>
      <c r="O359" s="91"/>
      <c r="P359" s="235">
        <f>O359*H359</f>
        <v>0</v>
      </c>
      <c r="Q359" s="235">
        <v>0.1295</v>
      </c>
      <c r="R359" s="235">
        <f>Q359*H359</f>
        <v>1.87775</v>
      </c>
      <c r="S359" s="235">
        <v>0</v>
      </c>
      <c r="T359" s="23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7" t="s">
        <v>133</v>
      </c>
      <c r="AT359" s="237" t="s">
        <v>128</v>
      </c>
      <c r="AU359" s="237" t="s">
        <v>85</v>
      </c>
      <c r="AY359" s="17" t="s">
        <v>126</v>
      </c>
      <c r="BE359" s="238">
        <f>IF(N359="základní",J359,0)</f>
        <v>0</v>
      </c>
      <c r="BF359" s="238">
        <f>IF(N359="snížená",J359,0)</f>
        <v>0</v>
      </c>
      <c r="BG359" s="238">
        <f>IF(N359="zákl. přenesená",J359,0)</f>
        <v>0</v>
      </c>
      <c r="BH359" s="238">
        <f>IF(N359="sníž. přenesená",J359,0)</f>
        <v>0</v>
      </c>
      <c r="BI359" s="238">
        <f>IF(N359="nulová",J359,0)</f>
        <v>0</v>
      </c>
      <c r="BJ359" s="17" t="s">
        <v>83</v>
      </c>
      <c r="BK359" s="238">
        <f>ROUND(I359*H359,2)</f>
        <v>0</v>
      </c>
      <c r="BL359" s="17" t="s">
        <v>133</v>
      </c>
      <c r="BM359" s="237" t="s">
        <v>513</v>
      </c>
    </row>
    <row r="360" s="13" customFormat="1">
      <c r="A360" s="13"/>
      <c r="B360" s="239"/>
      <c r="C360" s="240"/>
      <c r="D360" s="241" t="s">
        <v>135</v>
      </c>
      <c r="E360" s="242" t="s">
        <v>1</v>
      </c>
      <c r="F360" s="243" t="s">
        <v>514</v>
      </c>
      <c r="G360" s="240"/>
      <c r="H360" s="242" t="s">
        <v>1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135</v>
      </c>
      <c r="AU360" s="249" t="s">
        <v>85</v>
      </c>
      <c r="AV360" s="13" t="s">
        <v>83</v>
      </c>
      <c r="AW360" s="13" t="s">
        <v>32</v>
      </c>
      <c r="AX360" s="13" t="s">
        <v>76</v>
      </c>
      <c r="AY360" s="249" t="s">
        <v>126</v>
      </c>
    </row>
    <row r="361" s="14" customFormat="1">
      <c r="A361" s="14"/>
      <c r="B361" s="250"/>
      <c r="C361" s="251"/>
      <c r="D361" s="241" t="s">
        <v>135</v>
      </c>
      <c r="E361" s="252" t="s">
        <v>1</v>
      </c>
      <c r="F361" s="253" t="s">
        <v>515</v>
      </c>
      <c r="G361" s="251"/>
      <c r="H361" s="254">
        <v>14.5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0" t="s">
        <v>135</v>
      </c>
      <c r="AU361" s="260" t="s">
        <v>85</v>
      </c>
      <c r="AV361" s="14" t="s">
        <v>85</v>
      </c>
      <c r="AW361" s="14" t="s">
        <v>32</v>
      </c>
      <c r="AX361" s="14" t="s">
        <v>76</v>
      </c>
      <c r="AY361" s="260" t="s">
        <v>126</v>
      </c>
    </row>
    <row r="362" s="15" customFormat="1">
      <c r="A362" s="15"/>
      <c r="B362" s="261"/>
      <c r="C362" s="262"/>
      <c r="D362" s="241" t="s">
        <v>135</v>
      </c>
      <c r="E362" s="263" t="s">
        <v>1</v>
      </c>
      <c r="F362" s="264" t="s">
        <v>138</v>
      </c>
      <c r="G362" s="262"/>
      <c r="H362" s="265">
        <v>14.5</v>
      </c>
      <c r="I362" s="266"/>
      <c r="J362" s="262"/>
      <c r="K362" s="262"/>
      <c r="L362" s="267"/>
      <c r="M362" s="268"/>
      <c r="N362" s="269"/>
      <c r="O362" s="269"/>
      <c r="P362" s="269"/>
      <c r="Q362" s="269"/>
      <c r="R362" s="269"/>
      <c r="S362" s="269"/>
      <c r="T362" s="270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1" t="s">
        <v>135</v>
      </c>
      <c r="AU362" s="271" t="s">
        <v>85</v>
      </c>
      <c r="AV362" s="15" t="s">
        <v>133</v>
      </c>
      <c r="AW362" s="15" t="s">
        <v>32</v>
      </c>
      <c r="AX362" s="15" t="s">
        <v>83</v>
      </c>
      <c r="AY362" s="271" t="s">
        <v>126</v>
      </c>
    </row>
    <row r="363" s="2" customFormat="1" ht="16.5" customHeight="1">
      <c r="A363" s="38"/>
      <c r="B363" s="39"/>
      <c r="C363" s="275" t="s">
        <v>516</v>
      </c>
      <c r="D363" s="275" t="s">
        <v>316</v>
      </c>
      <c r="E363" s="276" t="s">
        <v>517</v>
      </c>
      <c r="F363" s="277" t="s">
        <v>518</v>
      </c>
      <c r="G363" s="278" t="s">
        <v>169</v>
      </c>
      <c r="H363" s="279">
        <v>14.645</v>
      </c>
      <c r="I363" s="280"/>
      <c r="J363" s="281">
        <f>ROUND(I363*H363,2)</f>
        <v>0</v>
      </c>
      <c r="K363" s="277" t="s">
        <v>132</v>
      </c>
      <c r="L363" s="282"/>
      <c r="M363" s="283" t="s">
        <v>1</v>
      </c>
      <c r="N363" s="284" t="s">
        <v>41</v>
      </c>
      <c r="O363" s="91"/>
      <c r="P363" s="235">
        <f>O363*H363</f>
        <v>0</v>
      </c>
      <c r="Q363" s="235">
        <v>0.085000000000000006</v>
      </c>
      <c r="R363" s="235">
        <f>Q363*H363</f>
        <v>1.2448250000000001</v>
      </c>
      <c r="S363" s="235">
        <v>0</v>
      </c>
      <c r="T363" s="23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7" t="s">
        <v>160</v>
      </c>
      <c r="AT363" s="237" t="s">
        <v>316</v>
      </c>
      <c r="AU363" s="237" t="s">
        <v>85</v>
      </c>
      <c r="AY363" s="17" t="s">
        <v>126</v>
      </c>
      <c r="BE363" s="238">
        <f>IF(N363="základní",J363,0)</f>
        <v>0</v>
      </c>
      <c r="BF363" s="238">
        <f>IF(N363="snížená",J363,0)</f>
        <v>0</v>
      </c>
      <c r="BG363" s="238">
        <f>IF(N363="zákl. přenesená",J363,0)</f>
        <v>0</v>
      </c>
      <c r="BH363" s="238">
        <f>IF(N363="sníž. přenesená",J363,0)</f>
        <v>0</v>
      </c>
      <c r="BI363" s="238">
        <f>IF(N363="nulová",J363,0)</f>
        <v>0</v>
      </c>
      <c r="BJ363" s="17" t="s">
        <v>83</v>
      </c>
      <c r="BK363" s="238">
        <f>ROUND(I363*H363,2)</f>
        <v>0</v>
      </c>
      <c r="BL363" s="17" t="s">
        <v>133</v>
      </c>
      <c r="BM363" s="237" t="s">
        <v>519</v>
      </c>
    </row>
    <row r="364" s="13" customFormat="1">
      <c r="A364" s="13"/>
      <c r="B364" s="239"/>
      <c r="C364" s="240"/>
      <c r="D364" s="241" t="s">
        <v>135</v>
      </c>
      <c r="E364" s="242" t="s">
        <v>1</v>
      </c>
      <c r="F364" s="243" t="s">
        <v>520</v>
      </c>
      <c r="G364" s="240"/>
      <c r="H364" s="242" t="s">
        <v>1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135</v>
      </c>
      <c r="AU364" s="249" t="s">
        <v>85</v>
      </c>
      <c r="AV364" s="13" t="s">
        <v>83</v>
      </c>
      <c r="AW364" s="13" t="s">
        <v>32</v>
      </c>
      <c r="AX364" s="13" t="s">
        <v>76</v>
      </c>
      <c r="AY364" s="249" t="s">
        <v>126</v>
      </c>
    </row>
    <row r="365" s="14" customFormat="1">
      <c r="A365" s="14"/>
      <c r="B365" s="250"/>
      <c r="C365" s="251"/>
      <c r="D365" s="241" t="s">
        <v>135</v>
      </c>
      <c r="E365" s="252" t="s">
        <v>1</v>
      </c>
      <c r="F365" s="253" t="s">
        <v>521</v>
      </c>
      <c r="G365" s="251"/>
      <c r="H365" s="254">
        <v>14.645</v>
      </c>
      <c r="I365" s="255"/>
      <c r="J365" s="251"/>
      <c r="K365" s="251"/>
      <c r="L365" s="256"/>
      <c r="M365" s="257"/>
      <c r="N365" s="258"/>
      <c r="O365" s="258"/>
      <c r="P365" s="258"/>
      <c r="Q365" s="258"/>
      <c r="R365" s="258"/>
      <c r="S365" s="258"/>
      <c r="T365" s="25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0" t="s">
        <v>135</v>
      </c>
      <c r="AU365" s="260" t="s">
        <v>85</v>
      </c>
      <c r="AV365" s="14" t="s">
        <v>85</v>
      </c>
      <c r="AW365" s="14" t="s">
        <v>32</v>
      </c>
      <c r="AX365" s="14" t="s">
        <v>76</v>
      </c>
      <c r="AY365" s="260" t="s">
        <v>126</v>
      </c>
    </row>
    <row r="366" s="15" customFormat="1">
      <c r="A366" s="15"/>
      <c r="B366" s="261"/>
      <c r="C366" s="262"/>
      <c r="D366" s="241" t="s">
        <v>135</v>
      </c>
      <c r="E366" s="263" t="s">
        <v>1</v>
      </c>
      <c r="F366" s="264" t="s">
        <v>138</v>
      </c>
      <c r="G366" s="262"/>
      <c r="H366" s="265">
        <v>14.645</v>
      </c>
      <c r="I366" s="266"/>
      <c r="J366" s="262"/>
      <c r="K366" s="262"/>
      <c r="L366" s="267"/>
      <c r="M366" s="268"/>
      <c r="N366" s="269"/>
      <c r="O366" s="269"/>
      <c r="P366" s="269"/>
      <c r="Q366" s="269"/>
      <c r="R366" s="269"/>
      <c r="S366" s="269"/>
      <c r="T366" s="27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1" t="s">
        <v>135</v>
      </c>
      <c r="AU366" s="271" t="s">
        <v>85</v>
      </c>
      <c r="AV366" s="15" t="s">
        <v>133</v>
      </c>
      <c r="AW366" s="15" t="s">
        <v>32</v>
      </c>
      <c r="AX366" s="15" t="s">
        <v>83</v>
      </c>
      <c r="AY366" s="271" t="s">
        <v>126</v>
      </c>
    </row>
    <row r="367" s="2" customFormat="1" ht="16.5" customHeight="1">
      <c r="A367" s="38"/>
      <c r="B367" s="39"/>
      <c r="C367" s="226" t="s">
        <v>522</v>
      </c>
      <c r="D367" s="226" t="s">
        <v>128</v>
      </c>
      <c r="E367" s="227" t="s">
        <v>523</v>
      </c>
      <c r="F367" s="228" t="s">
        <v>524</v>
      </c>
      <c r="G367" s="229" t="s">
        <v>169</v>
      </c>
      <c r="H367" s="230">
        <v>31</v>
      </c>
      <c r="I367" s="231"/>
      <c r="J367" s="232">
        <f>ROUND(I367*H367,2)</f>
        <v>0</v>
      </c>
      <c r="K367" s="228" t="s">
        <v>132</v>
      </c>
      <c r="L367" s="44"/>
      <c r="M367" s="233" t="s">
        <v>1</v>
      </c>
      <c r="N367" s="234" t="s">
        <v>41</v>
      </c>
      <c r="O367" s="91"/>
      <c r="P367" s="235">
        <f>O367*H367</f>
        <v>0</v>
      </c>
      <c r="Q367" s="235">
        <v>0.10095</v>
      </c>
      <c r="R367" s="235">
        <f>Q367*H367</f>
        <v>3.1294499999999998</v>
      </c>
      <c r="S367" s="235">
        <v>0</v>
      </c>
      <c r="T367" s="23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7" t="s">
        <v>133</v>
      </c>
      <c r="AT367" s="237" t="s">
        <v>128</v>
      </c>
      <c r="AU367" s="237" t="s">
        <v>85</v>
      </c>
      <c r="AY367" s="17" t="s">
        <v>126</v>
      </c>
      <c r="BE367" s="238">
        <f>IF(N367="základní",J367,0)</f>
        <v>0</v>
      </c>
      <c r="BF367" s="238">
        <f>IF(N367="snížená",J367,0)</f>
        <v>0</v>
      </c>
      <c r="BG367" s="238">
        <f>IF(N367="zákl. přenesená",J367,0)</f>
        <v>0</v>
      </c>
      <c r="BH367" s="238">
        <f>IF(N367="sníž. přenesená",J367,0)</f>
        <v>0</v>
      </c>
      <c r="BI367" s="238">
        <f>IF(N367="nulová",J367,0)</f>
        <v>0</v>
      </c>
      <c r="BJ367" s="17" t="s">
        <v>83</v>
      </c>
      <c r="BK367" s="238">
        <f>ROUND(I367*H367,2)</f>
        <v>0</v>
      </c>
      <c r="BL367" s="17" t="s">
        <v>133</v>
      </c>
      <c r="BM367" s="237" t="s">
        <v>525</v>
      </c>
    </row>
    <row r="368" s="13" customFormat="1">
      <c r="A368" s="13"/>
      <c r="B368" s="239"/>
      <c r="C368" s="240"/>
      <c r="D368" s="241" t="s">
        <v>135</v>
      </c>
      <c r="E368" s="242" t="s">
        <v>1</v>
      </c>
      <c r="F368" s="243" t="s">
        <v>526</v>
      </c>
      <c r="G368" s="240"/>
      <c r="H368" s="242" t="s">
        <v>1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135</v>
      </c>
      <c r="AU368" s="249" t="s">
        <v>85</v>
      </c>
      <c r="AV368" s="13" t="s">
        <v>83</v>
      </c>
      <c r="AW368" s="13" t="s">
        <v>32</v>
      </c>
      <c r="AX368" s="13" t="s">
        <v>76</v>
      </c>
      <c r="AY368" s="249" t="s">
        <v>126</v>
      </c>
    </row>
    <row r="369" s="14" customFormat="1">
      <c r="A369" s="14"/>
      <c r="B369" s="250"/>
      <c r="C369" s="251"/>
      <c r="D369" s="241" t="s">
        <v>135</v>
      </c>
      <c r="E369" s="252" t="s">
        <v>1</v>
      </c>
      <c r="F369" s="253" t="s">
        <v>527</v>
      </c>
      <c r="G369" s="251"/>
      <c r="H369" s="254">
        <v>31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0" t="s">
        <v>135</v>
      </c>
      <c r="AU369" s="260" t="s">
        <v>85</v>
      </c>
      <c r="AV369" s="14" t="s">
        <v>85</v>
      </c>
      <c r="AW369" s="14" t="s">
        <v>32</v>
      </c>
      <c r="AX369" s="14" t="s">
        <v>76</v>
      </c>
      <c r="AY369" s="260" t="s">
        <v>126</v>
      </c>
    </row>
    <row r="370" s="15" customFormat="1">
      <c r="A370" s="15"/>
      <c r="B370" s="261"/>
      <c r="C370" s="262"/>
      <c r="D370" s="241" t="s">
        <v>135</v>
      </c>
      <c r="E370" s="263" t="s">
        <v>1</v>
      </c>
      <c r="F370" s="264" t="s">
        <v>138</v>
      </c>
      <c r="G370" s="262"/>
      <c r="H370" s="265">
        <v>31</v>
      </c>
      <c r="I370" s="266"/>
      <c r="J370" s="262"/>
      <c r="K370" s="262"/>
      <c r="L370" s="267"/>
      <c r="M370" s="268"/>
      <c r="N370" s="269"/>
      <c r="O370" s="269"/>
      <c r="P370" s="269"/>
      <c r="Q370" s="269"/>
      <c r="R370" s="269"/>
      <c r="S370" s="269"/>
      <c r="T370" s="270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1" t="s">
        <v>135</v>
      </c>
      <c r="AU370" s="271" t="s">
        <v>85</v>
      </c>
      <c r="AV370" s="15" t="s">
        <v>133</v>
      </c>
      <c r="AW370" s="15" t="s">
        <v>32</v>
      </c>
      <c r="AX370" s="15" t="s">
        <v>83</v>
      </c>
      <c r="AY370" s="271" t="s">
        <v>126</v>
      </c>
    </row>
    <row r="371" s="2" customFormat="1" ht="16.5" customHeight="1">
      <c r="A371" s="38"/>
      <c r="B371" s="39"/>
      <c r="C371" s="275" t="s">
        <v>528</v>
      </c>
      <c r="D371" s="275" t="s">
        <v>316</v>
      </c>
      <c r="E371" s="276" t="s">
        <v>529</v>
      </c>
      <c r="F371" s="277" t="s">
        <v>530</v>
      </c>
      <c r="G371" s="278" t="s">
        <v>169</v>
      </c>
      <c r="H371" s="279">
        <v>31.309999999999999</v>
      </c>
      <c r="I371" s="280"/>
      <c r="J371" s="281">
        <f>ROUND(I371*H371,2)</f>
        <v>0</v>
      </c>
      <c r="K371" s="277" t="s">
        <v>132</v>
      </c>
      <c r="L371" s="282"/>
      <c r="M371" s="283" t="s">
        <v>1</v>
      </c>
      <c r="N371" s="284" t="s">
        <v>41</v>
      </c>
      <c r="O371" s="91"/>
      <c r="P371" s="235">
        <f>O371*H371</f>
        <v>0</v>
      </c>
      <c r="Q371" s="235">
        <v>0.021999999999999999</v>
      </c>
      <c r="R371" s="235">
        <f>Q371*H371</f>
        <v>0.68881999999999988</v>
      </c>
      <c r="S371" s="235">
        <v>0</v>
      </c>
      <c r="T371" s="23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7" t="s">
        <v>160</v>
      </c>
      <c r="AT371" s="237" t="s">
        <v>316</v>
      </c>
      <c r="AU371" s="237" t="s">
        <v>85</v>
      </c>
      <c r="AY371" s="17" t="s">
        <v>126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7" t="s">
        <v>83</v>
      </c>
      <c r="BK371" s="238">
        <f>ROUND(I371*H371,2)</f>
        <v>0</v>
      </c>
      <c r="BL371" s="17" t="s">
        <v>133</v>
      </c>
      <c r="BM371" s="237" t="s">
        <v>531</v>
      </c>
    </row>
    <row r="372" s="13" customFormat="1">
      <c r="A372" s="13"/>
      <c r="B372" s="239"/>
      <c r="C372" s="240"/>
      <c r="D372" s="241" t="s">
        <v>135</v>
      </c>
      <c r="E372" s="242" t="s">
        <v>1</v>
      </c>
      <c r="F372" s="243" t="s">
        <v>520</v>
      </c>
      <c r="G372" s="240"/>
      <c r="H372" s="242" t="s">
        <v>1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135</v>
      </c>
      <c r="AU372" s="249" t="s">
        <v>85</v>
      </c>
      <c r="AV372" s="13" t="s">
        <v>83</v>
      </c>
      <c r="AW372" s="13" t="s">
        <v>32</v>
      </c>
      <c r="AX372" s="13" t="s">
        <v>76</v>
      </c>
      <c r="AY372" s="249" t="s">
        <v>126</v>
      </c>
    </row>
    <row r="373" s="14" customFormat="1">
      <c r="A373" s="14"/>
      <c r="B373" s="250"/>
      <c r="C373" s="251"/>
      <c r="D373" s="241" t="s">
        <v>135</v>
      </c>
      <c r="E373" s="252" t="s">
        <v>1</v>
      </c>
      <c r="F373" s="253" t="s">
        <v>532</v>
      </c>
      <c r="G373" s="251"/>
      <c r="H373" s="254">
        <v>31.309999999999999</v>
      </c>
      <c r="I373" s="255"/>
      <c r="J373" s="251"/>
      <c r="K373" s="251"/>
      <c r="L373" s="256"/>
      <c r="M373" s="257"/>
      <c r="N373" s="258"/>
      <c r="O373" s="258"/>
      <c r="P373" s="258"/>
      <c r="Q373" s="258"/>
      <c r="R373" s="258"/>
      <c r="S373" s="258"/>
      <c r="T373" s="25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0" t="s">
        <v>135</v>
      </c>
      <c r="AU373" s="260" t="s">
        <v>85</v>
      </c>
      <c r="AV373" s="14" t="s">
        <v>85</v>
      </c>
      <c r="AW373" s="14" t="s">
        <v>32</v>
      </c>
      <c r="AX373" s="14" t="s">
        <v>76</v>
      </c>
      <c r="AY373" s="260" t="s">
        <v>126</v>
      </c>
    </row>
    <row r="374" s="15" customFormat="1">
      <c r="A374" s="15"/>
      <c r="B374" s="261"/>
      <c r="C374" s="262"/>
      <c r="D374" s="241" t="s">
        <v>135</v>
      </c>
      <c r="E374" s="263" t="s">
        <v>1</v>
      </c>
      <c r="F374" s="264" t="s">
        <v>138</v>
      </c>
      <c r="G374" s="262"/>
      <c r="H374" s="265">
        <v>31.309999999999999</v>
      </c>
      <c r="I374" s="266"/>
      <c r="J374" s="262"/>
      <c r="K374" s="262"/>
      <c r="L374" s="267"/>
      <c r="M374" s="268"/>
      <c r="N374" s="269"/>
      <c r="O374" s="269"/>
      <c r="P374" s="269"/>
      <c r="Q374" s="269"/>
      <c r="R374" s="269"/>
      <c r="S374" s="269"/>
      <c r="T374" s="270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1" t="s">
        <v>135</v>
      </c>
      <c r="AU374" s="271" t="s">
        <v>85</v>
      </c>
      <c r="AV374" s="15" t="s">
        <v>133</v>
      </c>
      <c r="AW374" s="15" t="s">
        <v>32</v>
      </c>
      <c r="AX374" s="15" t="s">
        <v>83</v>
      </c>
      <c r="AY374" s="271" t="s">
        <v>126</v>
      </c>
    </row>
    <row r="375" s="2" customFormat="1" ht="16.5" customHeight="1">
      <c r="A375" s="38"/>
      <c r="B375" s="39"/>
      <c r="C375" s="226" t="s">
        <v>533</v>
      </c>
      <c r="D375" s="226" t="s">
        <v>128</v>
      </c>
      <c r="E375" s="227" t="s">
        <v>534</v>
      </c>
      <c r="F375" s="228" t="s">
        <v>535</v>
      </c>
      <c r="G375" s="229" t="s">
        <v>187</v>
      </c>
      <c r="H375" s="230">
        <v>3</v>
      </c>
      <c r="I375" s="231"/>
      <c r="J375" s="232">
        <f>ROUND(I375*H375,2)</f>
        <v>0</v>
      </c>
      <c r="K375" s="228" t="s">
        <v>132</v>
      </c>
      <c r="L375" s="44"/>
      <c r="M375" s="233" t="s">
        <v>1</v>
      </c>
      <c r="N375" s="234" t="s">
        <v>41</v>
      </c>
      <c r="O375" s="91"/>
      <c r="P375" s="235">
        <f>O375*H375</f>
        <v>0</v>
      </c>
      <c r="Q375" s="235">
        <v>2.2563399999999998</v>
      </c>
      <c r="R375" s="235">
        <f>Q375*H375</f>
        <v>6.7690199999999994</v>
      </c>
      <c r="S375" s="235">
        <v>0</v>
      </c>
      <c r="T375" s="23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7" t="s">
        <v>133</v>
      </c>
      <c r="AT375" s="237" t="s">
        <v>128</v>
      </c>
      <c r="AU375" s="237" t="s">
        <v>85</v>
      </c>
      <c r="AY375" s="17" t="s">
        <v>126</v>
      </c>
      <c r="BE375" s="238">
        <f>IF(N375="základní",J375,0)</f>
        <v>0</v>
      </c>
      <c r="BF375" s="238">
        <f>IF(N375="snížená",J375,0)</f>
        <v>0</v>
      </c>
      <c r="BG375" s="238">
        <f>IF(N375="zákl. přenesená",J375,0)</f>
        <v>0</v>
      </c>
      <c r="BH375" s="238">
        <f>IF(N375="sníž. přenesená",J375,0)</f>
        <v>0</v>
      </c>
      <c r="BI375" s="238">
        <f>IF(N375="nulová",J375,0)</f>
        <v>0</v>
      </c>
      <c r="BJ375" s="17" t="s">
        <v>83</v>
      </c>
      <c r="BK375" s="238">
        <f>ROUND(I375*H375,2)</f>
        <v>0</v>
      </c>
      <c r="BL375" s="17" t="s">
        <v>133</v>
      </c>
      <c r="BM375" s="237" t="s">
        <v>536</v>
      </c>
    </row>
    <row r="376" s="13" customFormat="1">
      <c r="A376" s="13"/>
      <c r="B376" s="239"/>
      <c r="C376" s="240"/>
      <c r="D376" s="241" t="s">
        <v>135</v>
      </c>
      <c r="E376" s="242" t="s">
        <v>1</v>
      </c>
      <c r="F376" s="243" t="s">
        <v>537</v>
      </c>
      <c r="G376" s="240"/>
      <c r="H376" s="242" t="s">
        <v>1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135</v>
      </c>
      <c r="AU376" s="249" t="s">
        <v>85</v>
      </c>
      <c r="AV376" s="13" t="s">
        <v>83</v>
      </c>
      <c r="AW376" s="13" t="s">
        <v>32</v>
      </c>
      <c r="AX376" s="13" t="s">
        <v>76</v>
      </c>
      <c r="AY376" s="249" t="s">
        <v>126</v>
      </c>
    </row>
    <row r="377" s="14" customFormat="1">
      <c r="A377" s="14"/>
      <c r="B377" s="250"/>
      <c r="C377" s="251"/>
      <c r="D377" s="241" t="s">
        <v>135</v>
      </c>
      <c r="E377" s="252" t="s">
        <v>1</v>
      </c>
      <c r="F377" s="253" t="s">
        <v>141</v>
      </c>
      <c r="G377" s="251"/>
      <c r="H377" s="254">
        <v>3</v>
      </c>
      <c r="I377" s="255"/>
      <c r="J377" s="251"/>
      <c r="K377" s="251"/>
      <c r="L377" s="256"/>
      <c r="M377" s="257"/>
      <c r="N377" s="258"/>
      <c r="O377" s="258"/>
      <c r="P377" s="258"/>
      <c r="Q377" s="258"/>
      <c r="R377" s="258"/>
      <c r="S377" s="258"/>
      <c r="T377" s="25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0" t="s">
        <v>135</v>
      </c>
      <c r="AU377" s="260" t="s">
        <v>85</v>
      </c>
      <c r="AV377" s="14" t="s">
        <v>85</v>
      </c>
      <c r="AW377" s="14" t="s">
        <v>32</v>
      </c>
      <c r="AX377" s="14" t="s">
        <v>76</v>
      </c>
      <c r="AY377" s="260" t="s">
        <v>126</v>
      </c>
    </row>
    <row r="378" s="15" customFormat="1">
      <c r="A378" s="15"/>
      <c r="B378" s="261"/>
      <c r="C378" s="262"/>
      <c r="D378" s="241" t="s">
        <v>135</v>
      </c>
      <c r="E378" s="263" t="s">
        <v>1</v>
      </c>
      <c r="F378" s="264" t="s">
        <v>138</v>
      </c>
      <c r="G378" s="262"/>
      <c r="H378" s="265">
        <v>3</v>
      </c>
      <c r="I378" s="266"/>
      <c r="J378" s="262"/>
      <c r="K378" s="262"/>
      <c r="L378" s="267"/>
      <c r="M378" s="268"/>
      <c r="N378" s="269"/>
      <c r="O378" s="269"/>
      <c r="P378" s="269"/>
      <c r="Q378" s="269"/>
      <c r="R378" s="269"/>
      <c r="S378" s="269"/>
      <c r="T378" s="27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1" t="s">
        <v>135</v>
      </c>
      <c r="AU378" s="271" t="s">
        <v>85</v>
      </c>
      <c r="AV378" s="15" t="s">
        <v>133</v>
      </c>
      <c r="AW378" s="15" t="s">
        <v>32</v>
      </c>
      <c r="AX378" s="15" t="s">
        <v>83</v>
      </c>
      <c r="AY378" s="271" t="s">
        <v>126</v>
      </c>
    </row>
    <row r="379" s="2" customFormat="1" ht="16.5" customHeight="1">
      <c r="A379" s="38"/>
      <c r="B379" s="39"/>
      <c r="C379" s="226" t="s">
        <v>538</v>
      </c>
      <c r="D379" s="226" t="s">
        <v>128</v>
      </c>
      <c r="E379" s="227" t="s">
        <v>539</v>
      </c>
      <c r="F379" s="228" t="s">
        <v>540</v>
      </c>
      <c r="G379" s="229" t="s">
        <v>169</v>
      </c>
      <c r="H379" s="230">
        <v>18</v>
      </c>
      <c r="I379" s="231"/>
      <c r="J379" s="232">
        <f>ROUND(I379*H379,2)</f>
        <v>0</v>
      </c>
      <c r="K379" s="228" t="s">
        <v>132</v>
      </c>
      <c r="L379" s="44"/>
      <c r="M379" s="233" t="s">
        <v>1</v>
      </c>
      <c r="N379" s="234" t="s">
        <v>41</v>
      </c>
      <c r="O379" s="91"/>
      <c r="P379" s="235">
        <f>O379*H379</f>
        <v>0</v>
      </c>
      <c r="Q379" s="235">
        <v>0.00034000000000000002</v>
      </c>
      <c r="R379" s="235">
        <f>Q379*H379</f>
        <v>0.0061200000000000004</v>
      </c>
      <c r="S379" s="235">
        <v>0</v>
      </c>
      <c r="T379" s="23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7" t="s">
        <v>133</v>
      </c>
      <c r="AT379" s="237" t="s">
        <v>128</v>
      </c>
      <c r="AU379" s="237" t="s">
        <v>85</v>
      </c>
      <c r="AY379" s="17" t="s">
        <v>126</v>
      </c>
      <c r="BE379" s="238">
        <f>IF(N379="základní",J379,0)</f>
        <v>0</v>
      </c>
      <c r="BF379" s="238">
        <f>IF(N379="snížená",J379,0)</f>
        <v>0</v>
      </c>
      <c r="BG379" s="238">
        <f>IF(N379="zákl. přenesená",J379,0)</f>
        <v>0</v>
      </c>
      <c r="BH379" s="238">
        <f>IF(N379="sníž. přenesená",J379,0)</f>
        <v>0</v>
      </c>
      <c r="BI379" s="238">
        <f>IF(N379="nulová",J379,0)</f>
        <v>0</v>
      </c>
      <c r="BJ379" s="17" t="s">
        <v>83</v>
      </c>
      <c r="BK379" s="238">
        <f>ROUND(I379*H379,2)</f>
        <v>0</v>
      </c>
      <c r="BL379" s="17" t="s">
        <v>133</v>
      </c>
      <c r="BM379" s="237" t="s">
        <v>541</v>
      </c>
    </row>
    <row r="380" s="13" customFormat="1">
      <c r="A380" s="13"/>
      <c r="B380" s="239"/>
      <c r="C380" s="240"/>
      <c r="D380" s="241" t="s">
        <v>135</v>
      </c>
      <c r="E380" s="242" t="s">
        <v>1</v>
      </c>
      <c r="F380" s="243" t="s">
        <v>542</v>
      </c>
      <c r="G380" s="240"/>
      <c r="H380" s="242" t="s">
        <v>1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135</v>
      </c>
      <c r="AU380" s="249" t="s">
        <v>85</v>
      </c>
      <c r="AV380" s="13" t="s">
        <v>83</v>
      </c>
      <c r="AW380" s="13" t="s">
        <v>32</v>
      </c>
      <c r="AX380" s="13" t="s">
        <v>76</v>
      </c>
      <c r="AY380" s="249" t="s">
        <v>126</v>
      </c>
    </row>
    <row r="381" s="14" customFormat="1">
      <c r="A381" s="14"/>
      <c r="B381" s="250"/>
      <c r="C381" s="251"/>
      <c r="D381" s="241" t="s">
        <v>135</v>
      </c>
      <c r="E381" s="252" t="s">
        <v>1</v>
      </c>
      <c r="F381" s="253" t="s">
        <v>543</v>
      </c>
      <c r="G381" s="251"/>
      <c r="H381" s="254">
        <v>18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135</v>
      </c>
      <c r="AU381" s="260" t="s">
        <v>85</v>
      </c>
      <c r="AV381" s="14" t="s">
        <v>85</v>
      </c>
      <c r="AW381" s="14" t="s">
        <v>32</v>
      </c>
      <c r="AX381" s="14" t="s">
        <v>76</v>
      </c>
      <c r="AY381" s="260" t="s">
        <v>126</v>
      </c>
    </row>
    <row r="382" s="15" customFormat="1">
      <c r="A382" s="15"/>
      <c r="B382" s="261"/>
      <c r="C382" s="262"/>
      <c r="D382" s="241" t="s">
        <v>135</v>
      </c>
      <c r="E382" s="263" t="s">
        <v>1</v>
      </c>
      <c r="F382" s="264" t="s">
        <v>138</v>
      </c>
      <c r="G382" s="262"/>
      <c r="H382" s="265">
        <v>18</v>
      </c>
      <c r="I382" s="266"/>
      <c r="J382" s="262"/>
      <c r="K382" s="262"/>
      <c r="L382" s="267"/>
      <c r="M382" s="268"/>
      <c r="N382" s="269"/>
      <c r="O382" s="269"/>
      <c r="P382" s="269"/>
      <c r="Q382" s="269"/>
      <c r="R382" s="269"/>
      <c r="S382" s="269"/>
      <c r="T382" s="270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1" t="s">
        <v>135</v>
      </c>
      <c r="AU382" s="271" t="s">
        <v>85</v>
      </c>
      <c r="AV382" s="15" t="s">
        <v>133</v>
      </c>
      <c r="AW382" s="15" t="s">
        <v>32</v>
      </c>
      <c r="AX382" s="15" t="s">
        <v>83</v>
      </c>
      <c r="AY382" s="271" t="s">
        <v>126</v>
      </c>
    </row>
    <row r="383" s="2" customFormat="1" ht="16.5" customHeight="1">
      <c r="A383" s="38"/>
      <c r="B383" s="39"/>
      <c r="C383" s="226" t="s">
        <v>544</v>
      </c>
      <c r="D383" s="226" t="s">
        <v>128</v>
      </c>
      <c r="E383" s="227" t="s">
        <v>545</v>
      </c>
      <c r="F383" s="228" t="s">
        <v>546</v>
      </c>
      <c r="G383" s="229" t="s">
        <v>131</v>
      </c>
      <c r="H383" s="230">
        <v>8</v>
      </c>
      <c r="I383" s="231"/>
      <c r="J383" s="232">
        <f>ROUND(I383*H383,2)</f>
        <v>0</v>
      </c>
      <c r="K383" s="228" t="s">
        <v>132</v>
      </c>
      <c r="L383" s="44"/>
      <c r="M383" s="233" t="s">
        <v>1</v>
      </c>
      <c r="N383" s="234" t="s">
        <v>41</v>
      </c>
      <c r="O383" s="91"/>
      <c r="P383" s="235">
        <f>O383*H383</f>
        <v>0</v>
      </c>
      <c r="Q383" s="235">
        <v>0</v>
      </c>
      <c r="R383" s="235">
        <f>Q383*H383</f>
        <v>0</v>
      </c>
      <c r="S383" s="235">
        <v>0.01</v>
      </c>
      <c r="T383" s="236">
        <f>S383*H383</f>
        <v>0.080000000000000002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7" t="s">
        <v>133</v>
      </c>
      <c r="AT383" s="237" t="s">
        <v>128</v>
      </c>
      <c r="AU383" s="237" t="s">
        <v>85</v>
      </c>
      <c r="AY383" s="17" t="s">
        <v>126</v>
      </c>
      <c r="BE383" s="238">
        <f>IF(N383="základní",J383,0)</f>
        <v>0</v>
      </c>
      <c r="BF383" s="238">
        <f>IF(N383="snížená",J383,0)</f>
        <v>0</v>
      </c>
      <c r="BG383" s="238">
        <f>IF(N383="zákl. přenesená",J383,0)</f>
        <v>0</v>
      </c>
      <c r="BH383" s="238">
        <f>IF(N383="sníž. přenesená",J383,0)</f>
        <v>0</v>
      </c>
      <c r="BI383" s="238">
        <f>IF(N383="nulová",J383,0)</f>
        <v>0</v>
      </c>
      <c r="BJ383" s="17" t="s">
        <v>83</v>
      </c>
      <c r="BK383" s="238">
        <f>ROUND(I383*H383,2)</f>
        <v>0</v>
      </c>
      <c r="BL383" s="17" t="s">
        <v>133</v>
      </c>
      <c r="BM383" s="237" t="s">
        <v>547</v>
      </c>
    </row>
    <row r="384" s="13" customFormat="1">
      <c r="A384" s="13"/>
      <c r="B384" s="239"/>
      <c r="C384" s="240"/>
      <c r="D384" s="241" t="s">
        <v>135</v>
      </c>
      <c r="E384" s="242" t="s">
        <v>1</v>
      </c>
      <c r="F384" s="243" t="s">
        <v>427</v>
      </c>
      <c r="G384" s="240"/>
      <c r="H384" s="242" t="s">
        <v>1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135</v>
      </c>
      <c r="AU384" s="249" t="s">
        <v>85</v>
      </c>
      <c r="AV384" s="13" t="s">
        <v>83</v>
      </c>
      <c r="AW384" s="13" t="s">
        <v>32</v>
      </c>
      <c r="AX384" s="13" t="s">
        <v>76</v>
      </c>
      <c r="AY384" s="249" t="s">
        <v>126</v>
      </c>
    </row>
    <row r="385" s="14" customFormat="1">
      <c r="A385" s="14"/>
      <c r="B385" s="250"/>
      <c r="C385" s="251"/>
      <c r="D385" s="241" t="s">
        <v>135</v>
      </c>
      <c r="E385" s="252" t="s">
        <v>1</v>
      </c>
      <c r="F385" s="253" t="s">
        <v>165</v>
      </c>
      <c r="G385" s="251"/>
      <c r="H385" s="254">
        <v>8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135</v>
      </c>
      <c r="AU385" s="260" t="s">
        <v>85</v>
      </c>
      <c r="AV385" s="14" t="s">
        <v>85</v>
      </c>
      <c r="AW385" s="14" t="s">
        <v>32</v>
      </c>
      <c r="AX385" s="14" t="s">
        <v>76</v>
      </c>
      <c r="AY385" s="260" t="s">
        <v>126</v>
      </c>
    </row>
    <row r="386" s="15" customFormat="1">
      <c r="A386" s="15"/>
      <c r="B386" s="261"/>
      <c r="C386" s="262"/>
      <c r="D386" s="241" t="s">
        <v>135</v>
      </c>
      <c r="E386" s="263" t="s">
        <v>1</v>
      </c>
      <c r="F386" s="264" t="s">
        <v>138</v>
      </c>
      <c r="G386" s="262"/>
      <c r="H386" s="265">
        <v>8</v>
      </c>
      <c r="I386" s="266"/>
      <c r="J386" s="262"/>
      <c r="K386" s="262"/>
      <c r="L386" s="267"/>
      <c r="M386" s="268"/>
      <c r="N386" s="269"/>
      <c r="O386" s="269"/>
      <c r="P386" s="269"/>
      <c r="Q386" s="269"/>
      <c r="R386" s="269"/>
      <c r="S386" s="269"/>
      <c r="T386" s="270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1" t="s">
        <v>135</v>
      </c>
      <c r="AU386" s="271" t="s">
        <v>85</v>
      </c>
      <c r="AV386" s="15" t="s">
        <v>133</v>
      </c>
      <c r="AW386" s="15" t="s">
        <v>32</v>
      </c>
      <c r="AX386" s="15" t="s">
        <v>83</v>
      </c>
      <c r="AY386" s="271" t="s">
        <v>126</v>
      </c>
    </row>
    <row r="387" s="2" customFormat="1" ht="16.5" customHeight="1">
      <c r="A387" s="38"/>
      <c r="B387" s="39"/>
      <c r="C387" s="226" t="s">
        <v>548</v>
      </c>
      <c r="D387" s="226" t="s">
        <v>128</v>
      </c>
      <c r="E387" s="227" t="s">
        <v>545</v>
      </c>
      <c r="F387" s="228" t="s">
        <v>546</v>
      </c>
      <c r="G387" s="229" t="s">
        <v>131</v>
      </c>
      <c r="H387" s="230">
        <v>7.625</v>
      </c>
      <c r="I387" s="231"/>
      <c r="J387" s="232">
        <f>ROUND(I387*H387,2)</f>
        <v>0</v>
      </c>
      <c r="K387" s="228" t="s">
        <v>132</v>
      </c>
      <c r="L387" s="44"/>
      <c r="M387" s="233" t="s">
        <v>1</v>
      </c>
      <c r="N387" s="234" t="s">
        <v>41</v>
      </c>
      <c r="O387" s="91"/>
      <c r="P387" s="235">
        <f>O387*H387</f>
        <v>0</v>
      </c>
      <c r="Q387" s="235">
        <v>0</v>
      </c>
      <c r="R387" s="235">
        <f>Q387*H387</f>
        <v>0</v>
      </c>
      <c r="S387" s="235">
        <v>0.01</v>
      </c>
      <c r="T387" s="236">
        <f>S387*H387</f>
        <v>0.076249999999999998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7" t="s">
        <v>133</v>
      </c>
      <c r="AT387" s="237" t="s">
        <v>128</v>
      </c>
      <c r="AU387" s="237" t="s">
        <v>85</v>
      </c>
      <c r="AY387" s="17" t="s">
        <v>126</v>
      </c>
      <c r="BE387" s="238">
        <f>IF(N387="základní",J387,0)</f>
        <v>0</v>
      </c>
      <c r="BF387" s="238">
        <f>IF(N387="snížená",J387,0)</f>
        <v>0</v>
      </c>
      <c r="BG387" s="238">
        <f>IF(N387="zákl. přenesená",J387,0)</f>
        <v>0</v>
      </c>
      <c r="BH387" s="238">
        <f>IF(N387="sníž. přenesená",J387,0)</f>
        <v>0</v>
      </c>
      <c r="BI387" s="238">
        <f>IF(N387="nulová",J387,0)</f>
        <v>0</v>
      </c>
      <c r="BJ387" s="17" t="s">
        <v>83</v>
      </c>
      <c r="BK387" s="238">
        <f>ROUND(I387*H387,2)</f>
        <v>0</v>
      </c>
      <c r="BL387" s="17" t="s">
        <v>133</v>
      </c>
      <c r="BM387" s="237" t="s">
        <v>549</v>
      </c>
    </row>
    <row r="388" s="13" customFormat="1">
      <c r="A388" s="13"/>
      <c r="B388" s="239"/>
      <c r="C388" s="240"/>
      <c r="D388" s="241" t="s">
        <v>135</v>
      </c>
      <c r="E388" s="242" t="s">
        <v>1</v>
      </c>
      <c r="F388" s="243" t="s">
        <v>550</v>
      </c>
      <c r="G388" s="240"/>
      <c r="H388" s="242" t="s">
        <v>1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135</v>
      </c>
      <c r="AU388" s="249" t="s">
        <v>85</v>
      </c>
      <c r="AV388" s="13" t="s">
        <v>83</v>
      </c>
      <c r="AW388" s="13" t="s">
        <v>32</v>
      </c>
      <c r="AX388" s="13" t="s">
        <v>76</v>
      </c>
      <c r="AY388" s="249" t="s">
        <v>126</v>
      </c>
    </row>
    <row r="389" s="14" customFormat="1">
      <c r="A389" s="14"/>
      <c r="B389" s="250"/>
      <c r="C389" s="251"/>
      <c r="D389" s="241" t="s">
        <v>135</v>
      </c>
      <c r="E389" s="252" t="s">
        <v>1</v>
      </c>
      <c r="F389" s="253" t="s">
        <v>551</v>
      </c>
      <c r="G389" s="251"/>
      <c r="H389" s="254">
        <v>7.625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0" t="s">
        <v>135</v>
      </c>
      <c r="AU389" s="260" t="s">
        <v>85</v>
      </c>
      <c r="AV389" s="14" t="s">
        <v>85</v>
      </c>
      <c r="AW389" s="14" t="s">
        <v>32</v>
      </c>
      <c r="AX389" s="14" t="s">
        <v>76</v>
      </c>
      <c r="AY389" s="260" t="s">
        <v>126</v>
      </c>
    </row>
    <row r="390" s="15" customFormat="1">
      <c r="A390" s="15"/>
      <c r="B390" s="261"/>
      <c r="C390" s="262"/>
      <c r="D390" s="241" t="s">
        <v>135</v>
      </c>
      <c r="E390" s="263" t="s">
        <v>1</v>
      </c>
      <c r="F390" s="264" t="s">
        <v>138</v>
      </c>
      <c r="G390" s="262"/>
      <c r="H390" s="265">
        <v>7.625</v>
      </c>
      <c r="I390" s="266"/>
      <c r="J390" s="262"/>
      <c r="K390" s="262"/>
      <c r="L390" s="267"/>
      <c r="M390" s="268"/>
      <c r="N390" s="269"/>
      <c r="O390" s="269"/>
      <c r="P390" s="269"/>
      <c r="Q390" s="269"/>
      <c r="R390" s="269"/>
      <c r="S390" s="269"/>
      <c r="T390" s="27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1" t="s">
        <v>135</v>
      </c>
      <c r="AU390" s="271" t="s">
        <v>85</v>
      </c>
      <c r="AV390" s="15" t="s">
        <v>133</v>
      </c>
      <c r="AW390" s="15" t="s">
        <v>32</v>
      </c>
      <c r="AX390" s="15" t="s">
        <v>83</v>
      </c>
      <c r="AY390" s="271" t="s">
        <v>126</v>
      </c>
    </row>
    <row r="391" s="2" customFormat="1" ht="16.5" customHeight="1">
      <c r="A391" s="38"/>
      <c r="B391" s="39"/>
      <c r="C391" s="226" t="s">
        <v>552</v>
      </c>
      <c r="D391" s="226" t="s">
        <v>128</v>
      </c>
      <c r="E391" s="227" t="s">
        <v>553</v>
      </c>
      <c r="F391" s="228" t="s">
        <v>554</v>
      </c>
      <c r="G391" s="229" t="s">
        <v>207</v>
      </c>
      <c r="H391" s="230">
        <v>1</v>
      </c>
      <c r="I391" s="231"/>
      <c r="J391" s="232">
        <f>ROUND(I391*H391,2)</f>
        <v>0</v>
      </c>
      <c r="K391" s="228" t="s">
        <v>132</v>
      </c>
      <c r="L391" s="44"/>
      <c r="M391" s="233" t="s">
        <v>1</v>
      </c>
      <c r="N391" s="234" t="s">
        <v>41</v>
      </c>
      <c r="O391" s="91"/>
      <c r="P391" s="235">
        <f>O391*H391</f>
        <v>0</v>
      </c>
      <c r="Q391" s="235">
        <v>0</v>
      </c>
      <c r="R391" s="235">
        <f>Q391*H391</f>
        <v>0</v>
      </c>
      <c r="S391" s="235">
        <v>0.082000000000000003</v>
      </c>
      <c r="T391" s="236">
        <f>S391*H391</f>
        <v>0.082000000000000003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7" t="s">
        <v>133</v>
      </c>
      <c r="AT391" s="237" t="s">
        <v>128</v>
      </c>
      <c r="AU391" s="237" t="s">
        <v>85</v>
      </c>
      <c r="AY391" s="17" t="s">
        <v>126</v>
      </c>
      <c r="BE391" s="238">
        <f>IF(N391="základní",J391,0)</f>
        <v>0</v>
      </c>
      <c r="BF391" s="238">
        <f>IF(N391="snížená",J391,0)</f>
        <v>0</v>
      </c>
      <c r="BG391" s="238">
        <f>IF(N391="zákl. přenesená",J391,0)</f>
        <v>0</v>
      </c>
      <c r="BH391" s="238">
        <f>IF(N391="sníž. přenesená",J391,0)</f>
        <v>0</v>
      </c>
      <c r="BI391" s="238">
        <f>IF(N391="nulová",J391,0)</f>
        <v>0</v>
      </c>
      <c r="BJ391" s="17" t="s">
        <v>83</v>
      </c>
      <c r="BK391" s="238">
        <f>ROUND(I391*H391,2)</f>
        <v>0</v>
      </c>
      <c r="BL391" s="17" t="s">
        <v>133</v>
      </c>
      <c r="BM391" s="237" t="s">
        <v>555</v>
      </c>
    </row>
    <row r="392" s="13" customFormat="1">
      <c r="A392" s="13"/>
      <c r="B392" s="239"/>
      <c r="C392" s="240"/>
      <c r="D392" s="241" t="s">
        <v>135</v>
      </c>
      <c r="E392" s="242" t="s">
        <v>1</v>
      </c>
      <c r="F392" s="243" t="s">
        <v>556</v>
      </c>
      <c r="G392" s="240"/>
      <c r="H392" s="242" t="s">
        <v>1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135</v>
      </c>
      <c r="AU392" s="249" t="s">
        <v>85</v>
      </c>
      <c r="AV392" s="13" t="s">
        <v>83</v>
      </c>
      <c r="AW392" s="13" t="s">
        <v>32</v>
      </c>
      <c r="AX392" s="13" t="s">
        <v>76</v>
      </c>
      <c r="AY392" s="249" t="s">
        <v>126</v>
      </c>
    </row>
    <row r="393" s="14" customFormat="1">
      <c r="A393" s="14"/>
      <c r="B393" s="250"/>
      <c r="C393" s="251"/>
      <c r="D393" s="241" t="s">
        <v>135</v>
      </c>
      <c r="E393" s="252" t="s">
        <v>1</v>
      </c>
      <c r="F393" s="253" t="s">
        <v>83</v>
      </c>
      <c r="G393" s="251"/>
      <c r="H393" s="254">
        <v>1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0" t="s">
        <v>135</v>
      </c>
      <c r="AU393" s="260" t="s">
        <v>85</v>
      </c>
      <c r="AV393" s="14" t="s">
        <v>85</v>
      </c>
      <c r="AW393" s="14" t="s">
        <v>32</v>
      </c>
      <c r="AX393" s="14" t="s">
        <v>76</v>
      </c>
      <c r="AY393" s="260" t="s">
        <v>126</v>
      </c>
    </row>
    <row r="394" s="15" customFormat="1">
      <c r="A394" s="15"/>
      <c r="B394" s="261"/>
      <c r="C394" s="262"/>
      <c r="D394" s="241" t="s">
        <v>135</v>
      </c>
      <c r="E394" s="263" t="s">
        <v>1</v>
      </c>
      <c r="F394" s="264" t="s">
        <v>138</v>
      </c>
      <c r="G394" s="262"/>
      <c r="H394" s="265">
        <v>1</v>
      </c>
      <c r="I394" s="266"/>
      <c r="J394" s="262"/>
      <c r="K394" s="262"/>
      <c r="L394" s="267"/>
      <c r="M394" s="268"/>
      <c r="N394" s="269"/>
      <c r="O394" s="269"/>
      <c r="P394" s="269"/>
      <c r="Q394" s="269"/>
      <c r="R394" s="269"/>
      <c r="S394" s="269"/>
      <c r="T394" s="270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1" t="s">
        <v>135</v>
      </c>
      <c r="AU394" s="271" t="s">
        <v>85</v>
      </c>
      <c r="AV394" s="15" t="s">
        <v>133</v>
      </c>
      <c r="AW394" s="15" t="s">
        <v>32</v>
      </c>
      <c r="AX394" s="15" t="s">
        <v>83</v>
      </c>
      <c r="AY394" s="271" t="s">
        <v>126</v>
      </c>
    </row>
    <row r="395" s="2" customFormat="1" ht="16.5" customHeight="1">
      <c r="A395" s="38"/>
      <c r="B395" s="39"/>
      <c r="C395" s="226" t="s">
        <v>557</v>
      </c>
      <c r="D395" s="226" t="s">
        <v>128</v>
      </c>
      <c r="E395" s="227" t="s">
        <v>558</v>
      </c>
      <c r="F395" s="228" t="s">
        <v>559</v>
      </c>
      <c r="G395" s="229" t="s">
        <v>207</v>
      </c>
      <c r="H395" s="230">
        <v>1</v>
      </c>
      <c r="I395" s="231"/>
      <c r="J395" s="232">
        <f>ROUND(I395*H395,2)</f>
        <v>0</v>
      </c>
      <c r="K395" s="228" t="s">
        <v>132</v>
      </c>
      <c r="L395" s="44"/>
      <c r="M395" s="233" t="s">
        <v>1</v>
      </c>
      <c r="N395" s="234" t="s">
        <v>41</v>
      </c>
      <c r="O395" s="91"/>
      <c r="P395" s="235">
        <f>O395*H395</f>
        <v>0</v>
      </c>
      <c r="Q395" s="235">
        <v>0</v>
      </c>
      <c r="R395" s="235">
        <f>Q395*H395</f>
        <v>0</v>
      </c>
      <c r="S395" s="235">
        <v>0.0040000000000000001</v>
      </c>
      <c r="T395" s="236">
        <f>S395*H395</f>
        <v>0.0040000000000000001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7" t="s">
        <v>133</v>
      </c>
      <c r="AT395" s="237" t="s">
        <v>128</v>
      </c>
      <c r="AU395" s="237" t="s">
        <v>85</v>
      </c>
      <c r="AY395" s="17" t="s">
        <v>126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7" t="s">
        <v>83</v>
      </c>
      <c r="BK395" s="238">
        <f>ROUND(I395*H395,2)</f>
        <v>0</v>
      </c>
      <c r="BL395" s="17" t="s">
        <v>133</v>
      </c>
      <c r="BM395" s="237" t="s">
        <v>560</v>
      </c>
    </row>
    <row r="396" s="13" customFormat="1">
      <c r="A396" s="13"/>
      <c r="B396" s="239"/>
      <c r="C396" s="240"/>
      <c r="D396" s="241" t="s">
        <v>135</v>
      </c>
      <c r="E396" s="242" t="s">
        <v>1</v>
      </c>
      <c r="F396" s="243" t="s">
        <v>561</v>
      </c>
      <c r="G396" s="240"/>
      <c r="H396" s="242" t="s">
        <v>1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135</v>
      </c>
      <c r="AU396" s="249" t="s">
        <v>85</v>
      </c>
      <c r="AV396" s="13" t="s">
        <v>83</v>
      </c>
      <c r="AW396" s="13" t="s">
        <v>32</v>
      </c>
      <c r="AX396" s="13" t="s">
        <v>76</v>
      </c>
      <c r="AY396" s="249" t="s">
        <v>126</v>
      </c>
    </row>
    <row r="397" s="14" customFormat="1">
      <c r="A397" s="14"/>
      <c r="B397" s="250"/>
      <c r="C397" s="251"/>
      <c r="D397" s="241" t="s">
        <v>135</v>
      </c>
      <c r="E397" s="252" t="s">
        <v>1</v>
      </c>
      <c r="F397" s="253" t="s">
        <v>83</v>
      </c>
      <c r="G397" s="251"/>
      <c r="H397" s="254">
        <v>1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0" t="s">
        <v>135</v>
      </c>
      <c r="AU397" s="260" t="s">
        <v>85</v>
      </c>
      <c r="AV397" s="14" t="s">
        <v>85</v>
      </c>
      <c r="AW397" s="14" t="s">
        <v>32</v>
      </c>
      <c r="AX397" s="14" t="s">
        <v>76</v>
      </c>
      <c r="AY397" s="260" t="s">
        <v>126</v>
      </c>
    </row>
    <row r="398" s="15" customFormat="1">
      <c r="A398" s="15"/>
      <c r="B398" s="261"/>
      <c r="C398" s="262"/>
      <c r="D398" s="241" t="s">
        <v>135</v>
      </c>
      <c r="E398" s="263" t="s">
        <v>1</v>
      </c>
      <c r="F398" s="264" t="s">
        <v>138</v>
      </c>
      <c r="G398" s="262"/>
      <c r="H398" s="265">
        <v>1</v>
      </c>
      <c r="I398" s="266"/>
      <c r="J398" s="262"/>
      <c r="K398" s="262"/>
      <c r="L398" s="267"/>
      <c r="M398" s="268"/>
      <c r="N398" s="269"/>
      <c r="O398" s="269"/>
      <c r="P398" s="269"/>
      <c r="Q398" s="269"/>
      <c r="R398" s="269"/>
      <c r="S398" s="269"/>
      <c r="T398" s="27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1" t="s">
        <v>135</v>
      </c>
      <c r="AU398" s="271" t="s">
        <v>85</v>
      </c>
      <c r="AV398" s="15" t="s">
        <v>133</v>
      </c>
      <c r="AW398" s="15" t="s">
        <v>32</v>
      </c>
      <c r="AX398" s="15" t="s">
        <v>83</v>
      </c>
      <c r="AY398" s="271" t="s">
        <v>126</v>
      </c>
    </row>
    <row r="399" s="12" customFormat="1" ht="22.8" customHeight="1">
      <c r="A399" s="12"/>
      <c r="B399" s="210"/>
      <c r="C399" s="211"/>
      <c r="D399" s="212" t="s">
        <v>75</v>
      </c>
      <c r="E399" s="224" t="s">
        <v>210</v>
      </c>
      <c r="F399" s="224" t="s">
        <v>211</v>
      </c>
      <c r="G399" s="211"/>
      <c r="H399" s="211"/>
      <c r="I399" s="214"/>
      <c r="J399" s="225">
        <f>BK399</f>
        <v>0</v>
      </c>
      <c r="K399" s="211"/>
      <c r="L399" s="216"/>
      <c r="M399" s="217"/>
      <c r="N399" s="218"/>
      <c r="O399" s="218"/>
      <c r="P399" s="219">
        <f>SUM(P400:P447)</f>
        <v>0</v>
      </c>
      <c r="Q399" s="218"/>
      <c r="R399" s="219">
        <f>SUM(R400:R447)</f>
        <v>0</v>
      </c>
      <c r="S399" s="218"/>
      <c r="T399" s="220">
        <f>SUM(T400:T447)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21" t="s">
        <v>83</v>
      </c>
      <c r="AT399" s="222" t="s">
        <v>75</v>
      </c>
      <c r="AU399" s="222" t="s">
        <v>83</v>
      </c>
      <c r="AY399" s="221" t="s">
        <v>126</v>
      </c>
      <c r="BK399" s="223">
        <f>SUM(BK400:BK447)</f>
        <v>0</v>
      </c>
    </row>
    <row r="400" s="2" customFormat="1" ht="16.5" customHeight="1">
      <c r="A400" s="38"/>
      <c r="B400" s="39"/>
      <c r="C400" s="226" t="s">
        <v>562</v>
      </c>
      <c r="D400" s="226" t="s">
        <v>128</v>
      </c>
      <c r="E400" s="227" t="s">
        <v>213</v>
      </c>
      <c r="F400" s="228" t="s">
        <v>214</v>
      </c>
      <c r="G400" s="229" t="s">
        <v>215</v>
      </c>
      <c r="H400" s="230">
        <v>1.1000000000000001</v>
      </c>
      <c r="I400" s="231"/>
      <c r="J400" s="232">
        <f>ROUND(I400*H400,2)</f>
        <v>0</v>
      </c>
      <c r="K400" s="228" t="s">
        <v>132</v>
      </c>
      <c r="L400" s="44"/>
      <c r="M400" s="233" t="s">
        <v>1</v>
      </c>
      <c r="N400" s="234" t="s">
        <v>41</v>
      </c>
      <c r="O400" s="91"/>
      <c r="P400" s="235">
        <f>O400*H400</f>
        <v>0</v>
      </c>
      <c r="Q400" s="235">
        <v>0</v>
      </c>
      <c r="R400" s="235">
        <f>Q400*H400</f>
        <v>0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133</v>
      </c>
      <c r="AT400" s="237" t="s">
        <v>128</v>
      </c>
      <c r="AU400" s="237" t="s">
        <v>85</v>
      </c>
      <c r="AY400" s="17" t="s">
        <v>126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83</v>
      </c>
      <c r="BK400" s="238">
        <f>ROUND(I400*H400,2)</f>
        <v>0</v>
      </c>
      <c r="BL400" s="17" t="s">
        <v>133</v>
      </c>
      <c r="BM400" s="237" t="s">
        <v>563</v>
      </c>
    </row>
    <row r="401" s="13" customFormat="1">
      <c r="A401" s="13"/>
      <c r="B401" s="239"/>
      <c r="C401" s="240"/>
      <c r="D401" s="241" t="s">
        <v>135</v>
      </c>
      <c r="E401" s="242" t="s">
        <v>1</v>
      </c>
      <c r="F401" s="243" t="s">
        <v>217</v>
      </c>
      <c r="G401" s="240"/>
      <c r="H401" s="242" t="s">
        <v>1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135</v>
      </c>
      <c r="AU401" s="249" t="s">
        <v>85</v>
      </c>
      <c r="AV401" s="13" t="s">
        <v>83</v>
      </c>
      <c r="AW401" s="13" t="s">
        <v>32</v>
      </c>
      <c r="AX401" s="13" t="s">
        <v>76</v>
      </c>
      <c r="AY401" s="249" t="s">
        <v>126</v>
      </c>
    </row>
    <row r="402" s="14" customFormat="1">
      <c r="A402" s="14"/>
      <c r="B402" s="250"/>
      <c r="C402" s="251"/>
      <c r="D402" s="241" t="s">
        <v>135</v>
      </c>
      <c r="E402" s="252" t="s">
        <v>1</v>
      </c>
      <c r="F402" s="253" t="s">
        <v>564</v>
      </c>
      <c r="G402" s="251"/>
      <c r="H402" s="254">
        <v>1.1000000000000001</v>
      </c>
      <c r="I402" s="255"/>
      <c r="J402" s="251"/>
      <c r="K402" s="251"/>
      <c r="L402" s="256"/>
      <c r="M402" s="257"/>
      <c r="N402" s="258"/>
      <c r="O402" s="258"/>
      <c r="P402" s="258"/>
      <c r="Q402" s="258"/>
      <c r="R402" s="258"/>
      <c r="S402" s="258"/>
      <c r="T402" s="25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0" t="s">
        <v>135</v>
      </c>
      <c r="AU402" s="260" t="s">
        <v>85</v>
      </c>
      <c r="AV402" s="14" t="s">
        <v>85</v>
      </c>
      <c r="AW402" s="14" t="s">
        <v>32</v>
      </c>
      <c r="AX402" s="14" t="s">
        <v>76</v>
      </c>
      <c r="AY402" s="260" t="s">
        <v>126</v>
      </c>
    </row>
    <row r="403" s="15" customFormat="1">
      <c r="A403" s="15"/>
      <c r="B403" s="261"/>
      <c r="C403" s="262"/>
      <c r="D403" s="241" t="s">
        <v>135</v>
      </c>
      <c r="E403" s="263" t="s">
        <v>1</v>
      </c>
      <c r="F403" s="264" t="s">
        <v>138</v>
      </c>
      <c r="G403" s="262"/>
      <c r="H403" s="265">
        <v>1.1000000000000001</v>
      </c>
      <c r="I403" s="266"/>
      <c r="J403" s="262"/>
      <c r="K403" s="262"/>
      <c r="L403" s="267"/>
      <c r="M403" s="268"/>
      <c r="N403" s="269"/>
      <c r="O403" s="269"/>
      <c r="P403" s="269"/>
      <c r="Q403" s="269"/>
      <c r="R403" s="269"/>
      <c r="S403" s="269"/>
      <c r="T403" s="270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1" t="s">
        <v>135</v>
      </c>
      <c r="AU403" s="271" t="s">
        <v>85</v>
      </c>
      <c r="AV403" s="15" t="s">
        <v>133</v>
      </c>
      <c r="AW403" s="15" t="s">
        <v>32</v>
      </c>
      <c r="AX403" s="15" t="s">
        <v>83</v>
      </c>
      <c r="AY403" s="271" t="s">
        <v>126</v>
      </c>
    </row>
    <row r="404" s="2" customFormat="1" ht="16.5" customHeight="1">
      <c r="A404" s="38"/>
      <c r="B404" s="39"/>
      <c r="C404" s="226" t="s">
        <v>565</v>
      </c>
      <c r="D404" s="226" t="s">
        <v>128</v>
      </c>
      <c r="E404" s="227" t="s">
        <v>213</v>
      </c>
      <c r="F404" s="228" t="s">
        <v>214</v>
      </c>
      <c r="G404" s="229" t="s">
        <v>215</v>
      </c>
      <c r="H404" s="230">
        <v>3.0750000000000002</v>
      </c>
      <c r="I404" s="231"/>
      <c r="J404" s="232">
        <f>ROUND(I404*H404,2)</f>
        <v>0</v>
      </c>
      <c r="K404" s="228" t="s">
        <v>132</v>
      </c>
      <c r="L404" s="44"/>
      <c r="M404" s="233" t="s">
        <v>1</v>
      </c>
      <c r="N404" s="234" t="s">
        <v>41</v>
      </c>
      <c r="O404" s="91"/>
      <c r="P404" s="235">
        <f>O404*H404</f>
        <v>0</v>
      </c>
      <c r="Q404" s="235">
        <v>0</v>
      </c>
      <c r="R404" s="235">
        <f>Q404*H404</f>
        <v>0</v>
      </c>
      <c r="S404" s="235">
        <v>0</v>
      </c>
      <c r="T404" s="23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133</v>
      </c>
      <c r="AT404" s="237" t="s">
        <v>128</v>
      </c>
      <c r="AU404" s="237" t="s">
        <v>85</v>
      </c>
      <c r="AY404" s="17" t="s">
        <v>126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83</v>
      </c>
      <c r="BK404" s="238">
        <f>ROUND(I404*H404,2)</f>
        <v>0</v>
      </c>
      <c r="BL404" s="17" t="s">
        <v>133</v>
      </c>
      <c r="BM404" s="237" t="s">
        <v>566</v>
      </c>
    </row>
    <row r="405" s="13" customFormat="1">
      <c r="A405" s="13"/>
      <c r="B405" s="239"/>
      <c r="C405" s="240"/>
      <c r="D405" s="241" t="s">
        <v>135</v>
      </c>
      <c r="E405" s="242" t="s">
        <v>1</v>
      </c>
      <c r="F405" s="243" t="s">
        <v>221</v>
      </c>
      <c r="G405" s="240"/>
      <c r="H405" s="242" t="s">
        <v>1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135</v>
      </c>
      <c r="AU405" s="249" t="s">
        <v>85</v>
      </c>
      <c r="AV405" s="13" t="s">
        <v>83</v>
      </c>
      <c r="AW405" s="13" t="s">
        <v>32</v>
      </c>
      <c r="AX405" s="13" t="s">
        <v>76</v>
      </c>
      <c r="AY405" s="249" t="s">
        <v>126</v>
      </c>
    </row>
    <row r="406" s="14" customFormat="1">
      <c r="A406" s="14"/>
      <c r="B406" s="250"/>
      <c r="C406" s="251"/>
      <c r="D406" s="241" t="s">
        <v>135</v>
      </c>
      <c r="E406" s="252" t="s">
        <v>1</v>
      </c>
      <c r="F406" s="253" t="s">
        <v>567</v>
      </c>
      <c r="G406" s="251"/>
      <c r="H406" s="254">
        <v>3.0750000000000002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135</v>
      </c>
      <c r="AU406" s="260" t="s">
        <v>85</v>
      </c>
      <c r="AV406" s="14" t="s">
        <v>85</v>
      </c>
      <c r="AW406" s="14" t="s">
        <v>32</v>
      </c>
      <c r="AX406" s="14" t="s">
        <v>76</v>
      </c>
      <c r="AY406" s="260" t="s">
        <v>126</v>
      </c>
    </row>
    <row r="407" s="15" customFormat="1">
      <c r="A407" s="15"/>
      <c r="B407" s="261"/>
      <c r="C407" s="262"/>
      <c r="D407" s="241" t="s">
        <v>135</v>
      </c>
      <c r="E407" s="263" t="s">
        <v>1</v>
      </c>
      <c r="F407" s="264" t="s">
        <v>138</v>
      </c>
      <c r="G407" s="262"/>
      <c r="H407" s="265">
        <v>3.0750000000000002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1" t="s">
        <v>135</v>
      </c>
      <c r="AU407" s="271" t="s">
        <v>85</v>
      </c>
      <c r="AV407" s="15" t="s">
        <v>133</v>
      </c>
      <c r="AW407" s="15" t="s">
        <v>32</v>
      </c>
      <c r="AX407" s="15" t="s">
        <v>83</v>
      </c>
      <c r="AY407" s="271" t="s">
        <v>126</v>
      </c>
    </row>
    <row r="408" s="2" customFormat="1" ht="16.5" customHeight="1">
      <c r="A408" s="38"/>
      <c r="B408" s="39"/>
      <c r="C408" s="226" t="s">
        <v>568</v>
      </c>
      <c r="D408" s="226" t="s">
        <v>128</v>
      </c>
      <c r="E408" s="227" t="s">
        <v>224</v>
      </c>
      <c r="F408" s="228" t="s">
        <v>225</v>
      </c>
      <c r="G408" s="229" t="s">
        <v>215</v>
      </c>
      <c r="H408" s="230">
        <v>9.9000000000000004</v>
      </c>
      <c r="I408" s="231"/>
      <c r="J408" s="232">
        <f>ROUND(I408*H408,2)</f>
        <v>0</v>
      </c>
      <c r="K408" s="228" t="s">
        <v>132</v>
      </c>
      <c r="L408" s="44"/>
      <c r="M408" s="233" t="s">
        <v>1</v>
      </c>
      <c r="N408" s="234" t="s">
        <v>41</v>
      </c>
      <c r="O408" s="91"/>
      <c r="P408" s="235">
        <f>O408*H408</f>
        <v>0</v>
      </c>
      <c r="Q408" s="235">
        <v>0</v>
      </c>
      <c r="R408" s="235">
        <f>Q408*H408</f>
        <v>0</v>
      </c>
      <c r="S408" s="235">
        <v>0</v>
      </c>
      <c r="T408" s="23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7" t="s">
        <v>133</v>
      </c>
      <c r="AT408" s="237" t="s">
        <v>128</v>
      </c>
      <c r="AU408" s="237" t="s">
        <v>85</v>
      </c>
      <c r="AY408" s="17" t="s">
        <v>126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7" t="s">
        <v>83</v>
      </c>
      <c r="BK408" s="238">
        <f>ROUND(I408*H408,2)</f>
        <v>0</v>
      </c>
      <c r="BL408" s="17" t="s">
        <v>133</v>
      </c>
      <c r="BM408" s="237" t="s">
        <v>569</v>
      </c>
    </row>
    <row r="409" s="13" customFormat="1">
      <c r="A409" s="13"/>
      <c r="B409" s="239"/>
      <c r="C409" s="240"/>
      <c r="D409" s="241" t="s">
        <v>135</v>
      </c>
      <c r="E409" s="242" t="s">
        <v>1</v>
      </c>
      <c r="F409" s="243" t="s">
        <v>570</v>
      </c>
      <c r="G409" s="240"/>
      <c r="H409" s="242" t="s">
        <v>1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135</v>
      </c>
      <c r="AU409" s="249" t="s">
        <v>85</v>
      </c>
      <c r="AV409" s="13" t="s">
        <v>83</v>
      </c>
      <c r="AW409" s="13" t="s">
        <v>32</v>
      </c>
      <c r="AX409" s="13" t="s">
        <v>76</v>
      </c>
      <c r="AY409" s="249" t="s">
        <v>126</v>
      </c>
    </row>
    <row r="410" s="14" customFormat="1">
      <c r="A410" s="14"/>
      <c r="B410" s="250"/>
      <c r="C410" s="251"/>
      <c r="D410" s="241" t="s">
        <v>135</v>
      </c>
      <c r="E410" s="252" t="s">
        <v>1</v>
      </c>
      <c r="F410" s="253" t="s">
        <v>571</v>
      </c>
      <c r="G410" s="251"/>
      <c r="H410" s="254">
        <v>9.9000000000000004</v>
      </c>
      <c r="I410" s="255"/>
      <c r="J410" s="251"/>
      <c r="K410" s="251"/>
      <c r="L410" s="256"/>
      <c r="M410" s="257"/>
      <c r="N410" s="258"/>
      <c r="O410" s="258"/>
      <c r="P410" s="258"/>
      <c r="Q410" s="258"/>
      <c r="R410" s="258"/>
      <c r="S410" s="258"/>
      <c r="T410" s="25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0" t="s">
        <v>135</v>
      </c>
      <c r="AU410" s="260" t="s">
        <v>85</v>
      </c>
      <c r="AV410" s="14" t="s">
        <v>85</v>
      </c>
      <c r="AW410" s="14" t="s">
        <v>32</v>
      </c>
      <c r="AX410" s="14" t="s">
        <v>76</v>
      </c>
      <c r="AY410" s="260" t="s">
        <v>126</v>
      </c>
    </row>
    <row r="411" s="15" customFormat="1">
      <c r="A411" s="15"/>
      <c r="B411" s="261"/>
      <c r="C411" s="262"/>
      <c r="D411" s="241" t="s">
        <v>135</v>
      </c>
      <c r="E411" s="263" t="s">
        <v>1</v>
      </c>
      <c r="F411" s="264" t="s">
        <v>138</v>
      </c>
      <c r="G411" s="262"/>
      <c r="H411" s="265">
        <v>9.9000000000000004</v>
      </c>
      <c r="I411" s="266"/>
      <c r="J411" s="262"/>
      <c r="K411" s="262"/>
      <c r="L411" s="267"/>
      <c r="M411" s="268"/>
      <c r="N411" s="269"/>
      <c r="O411" s="269"/>
      <c r="P411" s="269"/>
      <c r="Q411" s="269"/>
      <c r="R411" s="269"/>
      <c r="S411" s="269"/>
      <c r="T411" s="27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1" t="s">
        <v>135</v>
      </c>
      <c r="AU411" s="271" t="s">
        <v>85</v>
      </c>
      <c r="AV411" s="15" t="s">
        <v>133</v>
      </c>
      <c r="AW411" s="15" t="s">
        <v>32</v>
      </c>
      <c r="AX411" s="15" t="s">
        <v>83</v>
      </c>
      <c r="AY411" s="271" t="s">
        <v>126</v>
      </c>
    </row>
    <row r="412" s="2" customFormat="1" ht="16.5" customHeight="1">
      <c r="A412" s="38"/>
      <c r="B412" s="39"/>
      <c r="C412" s="226" t="s">
        <v>572</v>
      </c>
      <c r="D412" s="226" t="s">
        <v>128</v>
      </c>
      <c r="E412" s="227" t="s">
        <v>224</v>
      </c>
      <c r="F412" s="228" t="s">
        <v>225</v>
      </c>
      <c r="G412" s="229" t="s">
        <v>215</v>
      </c>
      <c r="H412" s="230">
        <v>27.675000000000001</v>
      </c>
      <c r="I412" s="231"/>
      <c r="J412" s="232">
        <f>ROUND(I412*H412,2)</f>
        <v>0</v>
      </c>
      <c r="K412" s="228" t="s">
        <v>132</v>
      </c>
      <c r="L412" s="44"/>
      <c r="M412" s="233" t="s">
        <v>1</v>
      </c>
      <c r="N412" s="234" t="s">
        <v>41</v>
      </c>
      <c r="O412" s="91"/>
      <c r="P412" s="235">
        <f>O412*H412</f>
        <v>0</v>
      </c>
      <c r="Q412" s="235">
        <v>0</v>
      </c>
      <c r="R412" s="235">
        <f>Q412*H412</f>
        <v>0</v>
      </c>
      <c r="S412" s="235">
        <v>0</v>
      </c>
      <c r="T412" s="23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7" t="s">
        <v>133</v>
      </c>
      <c r="AT412" s="237" t="s">
        <v>128</v>
      </c>
      <c r="AU412" s="237" t="s">
        <v>85</v>
      </c>
      <c r="AY412" s="17" t="s">
        <v>126</v>
      </c>
      <c r="BE412" s="238">
        <f>IF(N412="základní",J412,0)</f>
        <v>0</v>
      </c>
      <c r="BF412" s="238">
        <f>IF(N412="snížená",J412,0)</f>
        <v>0</v>
      </c>
      <c r="BG412" s="238">
        <f>IF(N412="zákl. přenesená",J412,0)</f>
        <v>0</v>
      </c>
      <c r="BH412" s="238">
        <f>IF(N412="sníž. přenesená",J412,0)</f>
        <v>0</v>
      </c>
      <c r="BI412" s="238">
        <f>IF(N412="nulová",J412,0)</f>
        <v>0</v>
      </c>
      <c r="BJ412" s="17" t="s">
        <v>83</v>
      </c>
      <c r="BK412" s="238">
        <f>ROUND(I412*H412,2)</f>
        <v>0</v>
      </c>
      <c r="BL412" s="17" t="s">
        <v>133</v>
      </c>
      <c r="BM412" s="237" t="s">
        <v>573</v>
      </c>
    </row>
    <row r="413" s="13" customFormat="1">
      <c r="A413" s="13"/>
      <c r="B413" s="239"/>
      <c r="C413" s="240"/>
      <c r="D413" s="241" t="s">
        <v>135</v>
      </c>
      <c r="E413" s="242" t="s">
        <v>1</v>
      </c>
      <c r="F413" s="243" t="s">
        <v>231</v>
      </c>
      <c r="G413" s="240"/>
      <c r="H413" s="242" t="s">
        <v>1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135</v>
      </c>
      <c r="AU413" s="249" t="s">
        <v>85</v>
      </c>
      <c r="AV413" s="13" t="s">
        <v>83</v>
      </c>
      <c r="AW413" s="13" t="s">
        <v>32</v>
      </c>
      <c r="AX413" s="13" t="s">
        <v>76</v>
      </c>
      <c r="AY413" s="249" t="s">
        <v>126</v>
      </c>
    </row>
    <row r="414" s="14" customFormat="1">
      <c r="A414" s="14"/>
      <c r="B414" s="250"/>
      <c r="C414" s="251"/>
      <c r="D414" s="241" t="s">
        <v>135</v>
      </c>
      <c r="E414" s="252" t="s">
        <v>1</v>
      </c>
      <c r="F414" s="253" t="s">
        <v>574</v>
      </c>
      <c r="G414" s="251"/>
      <c r="H414" s="254">
        <v>27.675000000000001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0" t="s">
        <v>135</v>
      </c>
      <c r="AU414" s="260" t="s">
        <v>85</v>
      </c>
      <c r="AV414" s="14" t="s">
        <v>85</v>
      </c>
      <c r="AW414" s="14" t="s">
        <v>32</v>
      </c>
      <c r="AX414" s="14" t="s">
        <v>76</v>
      </c>
      <c r="AY414" s="260" t="s">
        <v>126</v>
      </c>
    </row>
    <row r="415" s="15" customFormat="1">
      <c r="A415" s="15"/>
      <c r="B415" s="261"/>
      <c r="C415" s="262"/>
      <c r="D415" s="241" t="s">
        <v>135</v>
      </c>
      <c r="E415" s="263" t="s">
        <v>1</v>
      </c>
      <c r="F415" s="264" t="s">
        <v>138</v>
      </c>
      <c r="G415" s="262"/>
      <c r="H415" s="265">
        <v>27.675000000000001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1" t="s">
        <v>135</v>
      </c>
      <c r="AU415" s="271" t="s">
        <v>85</v>
      </c>
      <c r="AV415" s="15" t="s">
        <v>133</v>
      </c>
      <c r="AW415" s="15" t="s">
        <v>32</v>
      </c>
      <c r="AX415" s="15" t="s">
        <v>83</v>
      </c>
      <c r="AY415" s="271" t="s">
        <v>126</v>
      </c>
    </row>
    <row r="416" s="2" customFormat="1" ht="16.5" customHeight="1">
      <c r="A416" s="38"/>
      <c r="B416" s="39"/>
      <c r="C416" s="226" t="s">
        <v>575</v>
      </c>
      <c r="D416" s="226" t="s">
        <v>128</v>
      </c>
      <c r="E416" s="227" t="s">
        <v>233</v>
      </c>
      <c r="F416" s="228" t="s">
        <v>234</v>
      </c>
      <c r="G416" s="229" t="s">
        <v>215</v>
      </c>
      <c r="H416" s="230">
        <v>0.085999999999999993</v>
      </c>
      <c r="I416" s="231"/>
      <c r="J416" s="232">
        <f>ROUND(I416*H416,2)</f>
        <v>0</v>
      </c>
      <c r="K416" s="228" t="s">
        <v>132</v>
      </c>
      <c r="L416" s="44"/>
      <c r="M416" s="233" t="s">
        <v>1</v>
      </c>
      <c r="N416" s="234" t="s">
        <v>41</v>
      </c>
      <c r="O416" s="91"/>
      <c r="P416" s="235">
        <f>O416*H416</f>
        <v>0</v>
      </c>
      <c r="Q416" s="235">
        <v>0</v>
      </c>
      <c r="R416" s="235">
        <f>Q416*H416</f>
        <v>0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133</v>
      </c>
      <c r="AT416" s="237" t="s">
        <v>128</v>
      </c>
      <c r="AU416" s="237" t="s">
        <v>85</v>
      </c>
      <c r="AY416" s="17" t="s">
        <v>126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83</v>
      </c>
      <c r="BK416" s="238">
        <f>ROUND(I416*H416,2)</f>
        <v>0</v>
      </c>
      <c r="BL416" s="17" t="s">
        <v>133</v>
      </c>
      <c r="BM416" s="237" t="s">
        <v>576</v>
      </c>
    </row>
    <row r="417" s="13" customFormat="1">
      <c r="A417" s="13"/>
      <c r="B417" s="239"/>
      <c r="C417" s="240"/>
      <c r="D417" s="241" t="s">
        <v>135</v>
      </c>
      <c r="E417" s="242" t="s">
        <v>1</v>
      </c>
      <c r="F417" s="243" t="s">
        <v>236</v>
      </c>
      <c r="G417" s="240"/>
      <c r="H417" s="242" t="s">
        <v>1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135</v>
      </c>
      <c r="AU417" s="249" t="s">
        <v>85</v>
      </c>
      <c r="AV417" s="13" t="s">
        <v>83</v>
      </c>
      <c r="AW417" s="13" t="s">
        <v>32</v>
      </c>
      <c r="AX417" s="13" t="s">
        <v>76</v>
      </c>
      <c r="AY417" s="249" t="s">
        <v>126</v>
      </c>
    </row>
    <row r="418" s="14" customFormat="1">
      <c r="A418" s="14"/>
      <c r="B418" s="250"/>
      <c r="C418" s="251"/>
      <c r="D418" s="241" t="s">
        <v>135</v>
      </c>
      <c r="E418" s="252" t="s">
        <v>1</v>
      </c>
      <c r="F418" s="253" t="s">
        <v>577</v>
      </c>
      <c r="G418" s="251"/>
      <c r="H418" s="254">
        <v>0.085999999999999993</v>
      </c>
      <c r="I418" s="255"/>
      <c r="J418" s="251"/>
      <c r="K418" s="251"/>
      <c r="L418" s="256"/>
      <c r="M418" s="257"/>
      <c r="N418" s="258"/>
      <c r="O418" s="258"/>
      <c r="P418" s="258"/>
      <c r="Q418" s="258"/>
      <c r="R418" s="258"/>
      <c r="S418" s="258"/>
      <c r="T418" s="25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0" t="s">
        <v>135</v>
      </c>
      <c r="AU418" s="260" t="s">
        <v>85</v>
      </c>
      <c r="AV418" s="14" t="s">
        <v>85</v>
      </c>
      <c r="AW418" s="14" t="s">
        <v>32</v>
      </c>
      <c r="AX418" s="14" t="s">
        <v>76</v>
      </c>
      <c r="AY418" s="260" t="s">
        <v>126</v>
      </c>
    </row>
    <row r="419" s="15" customFormat="1">
      <c r="A419" s="15"/>
      <c r="B419" s="261"/>
      <c r="C419" s="262"/>
      <c r="D419" s="241" t="s">
        <v>135</v>
      </c>
      <c r="E419" s="263" t="s">
        <v>1</v>
      </c>
      <c r="F419" s="264" t="s">
        <v>138</v>
      </c>
      <c r="G419" s="262"/>
      <c r="H419" s="265">
        <v>0.085999999999999993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1" t="s">
        <v>135</v>
      </c>
      <c r="AU419" s="271" t="s">
        <v>85</v>
      </c>
      <c r="AV419" s="15" t="s">
        <v>133</v>
      </c>
      <c r="AW419" s="15" t="s">
        <v>32</v>
      </c>
      <c r="AX419" s="15" t="s">
        <v>83</v>
      </c>
      <c r="AY419" s="271" t="s">
        <v>126</v>
      </c>
    </row>
    <row r="420" s="2" customFormat="1" ht="16.5" customHeight="1">
      <c r="A420" s="38"/>
      <c r="B420" s="39"/>
      <c r="C420" s="226" t="s">
        <v>578</v>
      </c>
      <c r="D420" s="226" t="s">
        <v>128</v>
      </c>
      <c r="E420" s="227" t="s">
        <v>239</v>
      </c>
      <c r="F420" s="228" t="s">
        <v>240</v>
      </c>
      <c r="G420" s="229" t="s">
        <v>215</v>
      </c>
      <c r="H420" s="230">
        <v>0.77400000000000002</v>
      </c>
      <c r="I420" s="231"/>
      <c r="J420" s="232">
        <f>ROUND(I420*H420,2)</f>
        <v>0</v>
      </c>
      <c r="K420" s="228" t="s">
        <v>132</v>
      </c>
      <c r="L420" s="44"/>
      <c r="M420" s="233" t="s">
        <v>1</v>
      </c>
      <c r="N420" s="234" t="s">
        <v>41</v>
      </c>
      <c r="O420" s="91"/>
      <c r="P420" s="235">
        <f>O420*H420</f>
        <v>0</v>
      </c>
      <c r="Q420" s="235">
        <v>0</v>
      </c>
      <c r="R420" s="235">
        <f>Q420*H420</f>
        <v>0</v>
      </c>
      <c r="S420" s="235">
        <v>0</v>
      </c>
      <c r="T420" s="23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7" t="s">
        <v>133</v>
      </c>
      <c r="AT420" s="237" t="s">
        <v>128</v>
      </c>
      <c r="AU420" s="237" t="s">
        <v>85</v>
      </c>
      <c r="AY420" s="17" t="s">
        <v>126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7" t="s">
        <v>83</v>
      </c>
      <c r="BK420" s="238">
        <f>ROUND(I420*H420,2)</f>
        <v>0</v>
      </c>
      <c r="BL420" s="17" t="s">
        <v>133</v>
      </c>
      <c r="BM420" s="237" t="s">
        <v>579</v>
      </c>
    </row>
    <row r="421" s="13" customFormat="1">
      <c r="A421" s="13"/>
      <c r="B421" s="239"/>
      <c r="C421" s="240"/>
      <c r="D421" s="241" t="s">
        <v>135</v>
      </c>
      <c r="E421" s="242" t="s">
        <v>1</v>
      </c>
      <c r="F421" s="243" t="s">
        <v>580</v>
      </c>
      <c r="G421" s="240"/>
      <c r="H421" s="242" t="s">
        <v>1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135</v>
      </c>
      <c r="AU421" s="249" t="s">
        <v>85</v>
      </c>
      <c r="AV421" s="13" t="s">
        <v>83</v>
      </c>
      <c r="AW421" s="13" t="s">
        <v>32</v>
      </c>
      <c r="AX421" s="13" t="s">
        <v>76</v>
      </c>
      <c r="AY421" s="249" t="s">
        <v>126</v>
      </c>
    </row>
    <row r="422" s="14" customFormat="1">
      <c r="A422" s="14"/>
      <c r="B422" s="250"/>
      <c r="C422" s="251"/>
      <c r="D422" s="241" t="s">
        <v>135</v>
      </c>
      <c r="E422" s="252" t="s">
        <v>1</v>
      </c>
      <c r="F422" s="253" t="s">
        <v>581</v>
      </c>
      <c r="G422" s="251"/>
      <c r="H422" s="254">
        <v>0.77400000000000002</v>
      </c>
      <c r="I422" s="255"/>
      <c r="J422" s="251"/>
      <c r="K422" s="251"/>
      <c r="L422" s="256"/>
      <c r="M422" s="257"/>
      <c r="N422" s="258"/>
      <c r="O422" s="258"/>
      <c r="P422" s="258"/>
      <c r="Q422" s="258"/>
      <c r="R422" s="258"/>
      <c r="S422" s="258"/>
      <c r="T422" s="25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0" t="s">
        <v>135</v>
      </c>
      <c r="AU422" s="260" t="s">
        <v>85</v>
      </c>
      <c r="AV422" s="14" t="s">
        <v>85</v>
      </c>
      <c r="AW422" s="14" t="s">
        <v>32</v>
      </c>
      <c r="AX422" s="14" t="s">
        <v>76</v>
      </c>
      <c r="AY422" s="260" t="s">
        <v>126</v>
      </c>
    </row>
    <row r="423" s="15" customFormat="1">
      <c r="A423" s="15"/>
      <c r="B423" s="261"/>
      <c r="C423" s="262"/>
      <c r="D423" s="241" t="s">
        <v>135</v>
      </c>
      <c r="E423" s="263" t="s">
        <v>1</v>
      </c>
      <c r="F423" s="264" t="s">
        <v>138</v>
      </c>
      <c r="G423" s="262"/>
      <c r="H423" s="265">
        <v>0.77400000000000002</v>
      </c>
      <c r="I423" s="266"/>
      <c r="J423" s="262"/>
      <c r="K423" s="262"/>
      <c r="L423" s="267"/>
      <c r="M423" s="268"/>
      <c r="N423" s="269"/>
      <c r="O423" s="269"/>
      <c r="P423" s="269"/>
      <c r="Q423" s="269"/>
      <c r="R423" s="269"/>
      <c r="S423" s="269"/>
      <c r="T423" s="270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1" t="s">
        <v>135</v>
      </c>
      <c r="AU423" s="271" t="s">
        <v>85</v>
      </c>
      <c r="AV423" s="15" t="s">
        <v>133</v>
      </c>
      <c r="AW423" s="15" t="s">
        <v>32</v>
      </c>
      <c r="AX423" s="15" t="s">
        <v>83</v>
      </c>
      <c r="AY423" s="271" t="s">
        <v>126</v>
      </c>
    </row>
    <row r="424" s="2" customFormat="1" ht="16.5" customHeight="1">
      <c r="A424" s="38"/>
      <c r="B424" s="39"/>
      <c r="C424" s="226" t="s">
        <v>582</v>
      </c>
      <c r="D424" s="226" t="s">
        <v>128</v>
      </c>
      <c r="E424" s="227" t="s">
        <v>245</v>
      </c>
      <c r="F424" s="228" t="s">
        <v>246</v>
      </c>
      <c r="G424" s="229" t="s">
        <v>215</v>
      </c>
      <c r="H424" s="230">
        <v>1.1000000000000001</v>
      </c>
      <c r="I424" s="231"/>
      <c r="J424" s="232">
        <f>ROUND(I424*H424,2)</f>
        <v>0</v>
      </c>
      <c r="K424" s="228" t="s">
        <v>132</v>
      </c>
      <c r="L424" s="44"/>
      <c r="M424" s="233" t="s">
        <v>1</v>
      </c>
      <c r="N424" s="234" t="s">
        <v>41</v>
      </c>
      <c r="O424" s="91"/>
      <c r="P424" s="235">
        <f>O424*H424</f>
        <v>0</v>
      </c>
      <c r="Q424" s="235">
        <v>0</v>
      </c>
      <c r="R424" s="235">
        <f>Q424*H424</f>
        <v>0</v>
      </c>
      <c r="S424" s="235">
        <v>0</v>
      </c>
      <c r="T424" s="23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7" t="s">
        <v>133</v>
      </c>
      <c r="AT424" s="237" t="s">
        <v>128</v>
      </c>
      <c r="AU424" s="237" t="s">
        <v>85</v>
      </c>
      <c r="AY424" s="17" t="s">
        <v>126</v>
      </c>
      <c r="BE424" s="238">
        <f>IF(N424="základní",J424,0)</f>
        <v>0</v>
      </c>
      <c r="BF424" s="238">
        <f>IF(N424="snížená",J424,0)</f>
        <v>0</v>
      </c>
      <c r="BG424" s="238">
        <f>IF(N424="zákl. přenesená",J424,0)</f>
        <v>0</v>
      </c>
      <c r="BH424" s="238">
        <f>IF(N424="sníž. přenesená",J424,0)</f>
        <v>0</v>
      </c>
      <c r="BI424" s="238">
        <f>IF(N424="nulová",J424,0)</f>
        <v>0</v>
      </c>
      <c r="BJ424" s="17" t="s">
        <v>83</v>
      </c>
      <c r="BK424" s="238">
        <f>ROUND(I424*H424,2)</f>
        <v>0</v>
      </c>
      <c r="BL424" s="17" t="s">
        <v>133</v>
      </c>
      <c r="BM424" s="237" t="s">
        <v>583</v>
      </c>
    </row>
    <row r="425" s="13" customFormat="1">
      <c r="A425" s="13"/>
      <c r="B425" s="239"/>
      <c r="C425" s="240"/>
      <c r="D425" s="241" t="s">
        <v>135</v>
      </c>
      <c r="E425" s="242" t="s">
        <v>1</v>
      </c>
      <c r="F425" s="243" t="s">
        <v>217</v>
      </c>
      <c r="G425" s="240"/>
      <c r="H425" s="242" t="s">
        <v>1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135</v>
      </c>
      <c r="AU425" s="249" t="s">
        <v>85</v>
      </c>
      <c r="AV425" s="13" t="s">
        <v>83</v>
      </c>
      <c r="AW425" s="13" t="s">
        <v>32</v>
      </c>
      <c r="AX425" s="13" t="s">
        <v>76</v>
      </c>
      <c r="AY425" s="249" t="s">
        <v>126</v>
      </c>
    </row>
    <row r="426" s="14" customFormat="1">
      <c r="A426" s="14"/>
      <c r="B426" s="250"/>
      <c r="C426" s="251"/>
      <c r="D426" s="241" t="s">
        <v>135</v>
      </c>
      <c r="E426" s="252" t="s">
        <v>1</v>
      </c>
      <c r="F426" s="253" t="s">
        <v>564</v>
      </c>
      <c r="G426" s="251"/>
      <c r="H426" s="254">
        <v>1.1000000000000001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0" t="s">
        <v>135</v>
      </c>
      <c r="AU426" s="260" t="s">
        <v>85</v>
      </c>
      <c r="AV426" s="14" t="s">
        <v>85</v>
      </c>
      <c r="AW426" s="14" t="s">
        <v>32</v>
      </c>
      <c r="AX426" s="14" t="s">
        <v>76</v>
      </c>
      <c r="AY426" s="260" t="s">
        <v>126</v>
      </c>
    </row>
    <row r="427" s="15" customFormat="1">
      <c r="A427" s="15"/>
      <c r="B427" s="261"/>
      <c r="C427" s="262"/>
      <c r="D427" s="241" t="s">
        <v>135</v>
      </c>
      <c r="E427" s="263" t="s">
        <v>1</v>
      </c>
      <c r="F427" s="264" t="s">
        <v>138</v>
      </c>
      <c r="G427" s="262"/>
      <c r="H427" s="265">
        <v>1.1000000000000001</v>
      </c>
      <c r="I427" s="266"/>
      <c r="J427" s="262"/>
      <c r="K427" s="262"/>
      <c r="L427" s="267"/>
      <c r="M427" s="268"/>
      <c r="N427" s="269"/>
      <c r="O427" s="269"/>
      <c r="P427" s="269"/>
      <c r="Q427" s="269"/>
      <c r="R427" s="269"/>
      <c r="S427" s="269"/>
      <c r="T427" s="270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1" t="s">
        <v>135</v>
      </c>
      <c r="AU427" s="271" t="s">
        <v>85</v>
      </c>
      <c r="AV427" s="15" t="s">
        <v>133</v>
      </c>
      <c r="AW427" s="15" t="s">
        <v>32</v>
      </c>
      <c r="AX427" s="15" t="s">
        <v>83</v>
      </c>
      <c r="AY427" s="271" t="s">
        <v>126</v>
      </c>
    </row>
    <row r="428" s="2" customFormat="1" ht="16.5" customHeight="1">
      <c r="A428" s="38"/>
      <c r="B428" s="39"/>
      <c r="C428" s="226" t="s">
        <v>584</v>
      </c>
      <c r="D428" s="226" t="s">
        <v>128</v>
      </c>
      <c r="E428" s="227" t="s">
        <v>245</v>
      </c>
      <c r="F428" s="228" t="s">
        <v>246</v>
      </c>
      <c r="G428" s="229" t="s">
        <v>215</v>
      </c>
      <c r="H428" s="230">
        <v>3.0750000000000002</v>
      </c>
      <c r="I428" s="231"/>
      <c r="J428" s="232">
        <f>ROUND(I428*H428,2)</f>
        <v>0</v>
      </c>
      <c r="K428" s="228" t="s">
        <v>132</v>
      </c>
      <c r="L428" s="44"/>
      <c r="M428" s="233" t="s">
        <v>1</v>
      </c>
      <c r="N428" s="234" t="s">
        <v>41</v>
      </c>
      <c r="O428" s="91"/>
      <c r="P428" s="235">
        <f>O428*H428</f>
        <v>0</v>
      </c>
      <c r="Q428" s="235">
        <v>0</v>
      </c>
      <c r="R428" s="235">
        <f>Q428*H428</f>
        <v>0</v>
      </c>
      <c r="S428" s="235">
        <v>0</v>
      </c>
      <c r="T428" s="23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7" t="s">
        <v>133</v>
      </c>
      <c r="AT428" s="237" t="s">
        <v>128</v>
      </c>
      <c r="AU428" s="237" t="s">
        <v>85</v>
      </c>
      <c r="AY428" s="17" t="s">
        <v>126</v>
      </c>
      <c r="BE428" s="238">
        <f>IF(N428="základní",J428,0)</f>
        <v>0</v>
      </c>
      <c r="BF428" s="238">
        <f>IF(N428="snížená",J428,0)</f>
        <v>0</v>
      </c>
      <c r="BG428" s="238">
        <f>IF(N428="zákl. přenesená",J428,0)</f>
        <v>0</v>
      </c>
      <c r="BH428" s="238">
        <f>IF(N428="sníž. přenesená",J428,0)</f>
        <v>0</v>
      </c>
      <c r="BI428" s="238">
        <f>IF(N428="nulová",J428,0)</f>
        <v>0</v>
      </c>
      <c r="BJ428" s="17" t="s">
        <v>83</v>
      </c>
      <c r="BK428" s="238">
        <f>ROUND(I428*H428,2)</f>
        <v>0</v>
      </c>
      <c r="BL428" s="17" t="s">
        <v>133</v>
      </c>
      <c r="BM428" s="237" t="s">
        <v>585</v>
      </c>
    </row>
    <row r="429" s="13" customFormat="1">
      <c r="A429" s="13"/>
      <c r="B429" s="239"/>
      <c r="C429" s="240"/>
      <c r="D429" s="241" t="s">
        <v>135</v>
      </c>
      <c r="E429" s="242" t="s">
        <v>1</v>
      </c>
      <c r="F429" s="243" t="s">
        <v>221</v>
      </c>
      <c r="G429" s="240"/>
      <c r="H429" s="242" t="s">
        <v>1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135</v>
      </c>
      <c r="AU429" s="249" t="s">
        <v>85</v>
      </c>
      <c r="AV429" s="13" t="s">
        <v>83</v>
      </c>
      <c r="AW429" s="13" t="s">
        <v>32</v>
      </c>
      <c r="AX429" s="13" t="s">
        <v>76</v>
      </c>
      <c r="AY429" s="249" t="s">
        <v>126</v>
      </c>
    </row>
    <row r="430" s="14" customFormat="1">
      <c r="A430" s="14"/>
      <c r="B430" s="250"/>
      <c r="C430" s="251"/>
      <c r="D430" s="241" t="s">
        <v>135</v>
      </c>
      <c r="E430" s="252" t="s">
        <v>1</v>
      </c>
      <c r="F430" s="253" t="s">
        <v>567</v>
      </c>
      <c r="G430" s="251"/>
      <c r="H430" s="254">
        <v>3.0750000000000002</v>
      </c>
      <c r="I430" s="255"/>
      <c r="J430" s="251"/>
      <c r="K430" s="251"/>
      <c r="L430" s="256"/>
      <c r="M430" s="257"/>
      <c r="N430" s="258"/>
      <c r="O430" s="258"/>
      <c r="P430" s="258"/>
      <c r="Q430" s="258"/>
      <c r="R430" s="258"/>
      <c r="S430" s="258"/>
      <c r="T430" s="25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0" t="s">
        <v>135</v>
      </c>
      <c r="AU430" s="260" t="s">
        <v>85</v>
      </c>
      <c r="AV430" s="14" t="s">
        <v>85</v>
      </c>
      <c r="AW430" s="14" t="s">
        <v>32</v>
      </c>
      <c r="AX430" s="14" t="s">
        <v>76</v>
      </c>
      <c r="AY430" s="260" t="s">
        <v>126</v>
      </c>
    </row>
    <row r="431" s="15" customFormat="1">
      <c r="A431" s="15"/>
      <c r="B431" s="261"/>
      <c r="C431" s="262"/>
      <c r="D431" s="241" t="s">
        <v>135</v>
      </c>
      <c r="E431" s="263" t="s">
        <v>1</v>
      </c>
      <c r="F431" s="264" t="s">
        <v>138</v>
      </c>
      <c r="G431" s="262"/>
      <c r="H431" s="265">
        <v>3.0750000000000002</v>
      </c>
      <c r="I431" s="266"/>
      <c r="J431" s="262"/>
      <c r="K431" s="262"/>
      <c r="L431" s="267"/>
      <c r="M431" s="268"/>
      <c r="N431" s="269"/>
      <c r="O431" s="269"/>
      <c r="P431" s="269"/>
      <c r="Q431" s="269"/>
      <c r="R431" s="269"/>
      <c r="S431" s="269"/>
      <c r="T431" s="270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1" t="s">
        <v>135</v>
      </c>
      <c r="AU431" s="271" t="s">
        <v>85</v>
      </c>
      <c r="AV431" s="15" t="s">
        <v>133</v>
      </c>
      <c r="AW431" s="15" t="s">
        <v>32</v>
      </c>
      <c r="AX431" s="15" t="s">
        <v>83</v>
      </c>
      <c r="AY431" s="271" t="s">
        <v>126</v>
      </c>
    </row>
    <row r="432" s="2" customFormat="1" ht="16.5" customHeight="1">
      <c r="A432" s="38"/>
      <c r="B432" s="39"/>
      <c r="C432" s="226" t="s">
        <v>586</v>
      </c>
      <c r="D432" s="226" t="s">
        <v>128</v>
      </c>
      <c r="E432" s="227" t="s">
        <v>251</v>
      </c>
      <c r="F432" s="228" t="s">
        <v>252</v>
      </c>
      <c r="G432" s="229" t="s">
        <v>215</v>
      </c>
      <c r="H432" s="230">
        <v>0.085999999999999993</v>
      </c>
      <c r="I432" s="231"/>
      <c r="J432" s="232">
        <f>ROUND(I432*H432,2)</f>
        <v>0</v>
      </c>
      <c r="K432" s="228" t="s">
        <v>132</v>
      </c>
      <c r="L432" s="44"/>
      <c r="M432" s="233" t="s">
        <v>1</v>
      </c>
      <c r="N432" s="234" t="s">
        <v>41</v>
      </c>
      <c r="O432" s="91"/>
      <c r="P432" s="235">
        <f>O432*H432</f>
        <v>0</v>
      </c>
      <c r="Q432" s="235">
        <v>0</v>
      </c>
      <c r="R432" s="235">
        <f>Q432*H432</f>
        <v>0</v>
      </c>
      <c r="S432" s="235">
        <v>0</v>
      </c>
      <c r="T432" s="23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7" t="s">
        <v>133</v>
      </c>
      <c r="AT432" s="237" t="s">
        <v>128</v>
      </c>
      <c r="AU432" s="237" t="s">
        <v>85</v>
      </c>
      <c r="AY432" s="17" t="s">
        <v>126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7" t="s">
        <v>83</v>
      </c>
      <c r="BK432" s="238">
        <f>ROUND(I432*H432,2)</f>
        <v>0</v>
      </c>
      <c r="BL432" s="17" t="s">
        <v>133</v>
      </c>
      <c r="BM432" s="237" t="s">
        <v>587</v>
      </c>
    </row>
    <row r="433" s="13" customFormat="1">
      <c r="A433" s="13"/>
      <c r="B433" s="239"/>
      <c r="C433" s="240"/>
      <c r="D433" s="241" t="s">
        <v>135</v>
      </c>
      <c r="E433" s="242" t="s">
        <v>1</v>
      </c>
      <c r="F433" s="243" t="s">
        <v>236</v>
      </c>
      <c r="G433" s="240"/>
      <c r="H433" s="242" t="s">
        <v>1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9" t="s">
        <v>135</v>
      </c>
      <c r="AU433" s="249" t="s">
        <v>85</v>
      </c>
      <c r="AV433" s="13" t="s">
        <v>83</v>
      </c>
      <c r="AW433" s="13" t="s">
        <v>32</v>
      </c>
      <c r="AX433" s="13" t="s">
        <v>76</v>
      </c>
      <c r="AY433" s="249" t="s">
        <v>126</v>
      </c>
    </row>
    <row r="434" s="14" customFormat="1">
      <c r="A434" s="14"/>
      <c r="B434" s="250"/>
      <c r="C434" s="251"/>
      <c r="D434" s="241" t="s">
        <v>135</v>
      </c>
      <c r="E434" s="252" t="s">
        <v>1</v>
      </c>
      <c r="F434" s="253" t="s">
        <v>577</v>
      </c>
      <c r="G434" s="251"/>
      <c r="H434" s="254">
        <v>0.085999999999999993</v>
      </c>
      <c r="I434" s="255"/>
      <c r="J434" s="251"/>
      <c r="K434" s="251"/>
      <c r="L434" s="256"/>
      <c r="M434" s="257"/>
      <c r="N434" s="258"/>
      <c r="O434" s="258"/>
      <c r="P434" s="258"/>
      <c r="Q434" s="258"/>
      <c r="R434" s="258"/>
      <c r="S434" s="258"/>
      <c r="T434" s="25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0" t="s">
        <v>135</v>
      </c>
      <c r="AU434" s="260" t="s">
        <v>85</v>
      </c>
      <c r="AV434" s="14" t="s">
        <v>85</v>
      </c>
      <c r="AW434" s="14" t="s">
        <v>32</v>
      </c>
      <c r="AX434" s="14" t="s">
        <v>76</v>
      </c>
      <c r="AY434" s="260" t="s">
        <v>126</v>
      </c>
    </row>
    <row r="435" s="15" customFormat="1">
      <c r="A435" s="15"/>
      <c r="B435" s="261"/>
      <c r="C435" s="262"/>
      <c r="D435" s="241" t="s">
        <v>135</v>
      </c>
      <c r="E435" s="263" t="s">
        <v>1</v>
      </c>
      <c r="F435" s="264" t="s">
        <v>138</v>
      </c>
      <c r="G435" s="262"/>
      <c r="H435" s="265">
        <v>0.085999999999999993</v>
      </c>
      <c r="I435" s="266"/>
      <c r="J435" s="262"/>
      <c r="K435" s="262"/>
      <c r="L435" s="267"/>
      <c r="M435" s="268"/>
      <c r="N435" s="269"/>
      <c r="O435" s="269"/>
      <c r="P435" s="269"/>
      <c r="Q435" s="269"/>
      <c r="R435" s="269"/>
      <c r="S435" s="269"/>
      <c r="T435" s="270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1" t="s">
        <v>135</v>
      </c>
      <c r="AU435" s="271" t="s">
        <v>85</v>
      </c>
      <c r="AV435" s="15" t="s">
        <v>133</v>
      </c>
      <c r="AW435" s="15" t="s">
        <v>32</v>
      </c>
      <c r="AX435" s="15" t="s">
        <v>83</v>
      </c>
      <c r="AY435" s="271" t="s">
        <v>126</v>
      </c>
    </row>
    <row r="436" s="2" customFormat="1" ht="21.75" customHeight="1">
      <c r="A436" s="38"/>
      <c r="B436" s="39"/>
      <c r="C436" s="226" t="s">
        <v>588</v>
      </c>
      <c r="D436" s="226" t="s">
        <v>128</v>
      </c>
      <c r="E436" s="227" t="s">
        <v>255</v>
      </c>
      <c r="F436" s="228" t="s">
        <v>256</v>
      </c>
      <c r="G436" s="229" t="s">
        <v>215</v>
      </c>
      <c r="H436" s="230">
        <v>1.625</v>
      </c>
      <c r="I436" s="231"/>
      <c r="J436" s="232">
        <f>ROUND(I436*H436,2)</f>
        <v>0</v>
      </c>
      <c r="K436" s="228" t="s">
        <v>132</v>
      </c>
      <c r="L436" s="44"/>
      <c r="M436" s="233" t="s">
        <v>1</v>
      </c>
      <c r="N436" s="234" t="s">
        <v>41</v>
      </c>
      <c r="O436" s="91"/>
      <c r="P436" s="235">
        <f>O436*H436</f>
        <v>0</v>
      </c>
      <c r="Q436" s="235">
        <v>0</v>
      </c>
      <c r="R436" s="235">
        <f>Q436*H436</f>
        <v>0</v>
      </c>
      <c r="S436" s="235">
        <v>0</v>
      </c>
      <c r="T436" s="23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7" t="s">
        <v>133</v>
      </c>
      <c r="AT436" s="237" t="s">
        <v>128</v>
      </c>
      <c r="AU436" s="237" t="s">
        <v>85</v>
      </c>
      <c r="AY436" s="17" t="s">
        <v>126</v>
      </c>
      <c r="BE436" s="238">
        <f>IF(N436="základní",J436,0)</f>
        <v>0</v>
      </c>
      <c r="BF436" s="238">
        <f>IF(N436="snížená",J436,0)</f>
        <v>0</v>
      </c>
      <c r="BG436" s="238">
        <f>IF(N436="zákl. přenesená",J436,0)</f>
        <v>0</v>
      </c>
      <c r="BH436" s="238">
        <f>IF(N436="sníž. přenesená",J436,0)</f>
        <v>0</v>
      </c>
      <c r="BI436" s="238">
        <f>IF(N436="nulová",J436,0)</f>
        <v>0</v>
      </c>
      <c r="BJ436" s="17" t="s">
        <v>83</v>
      </c>
      <c r="BK436" s="238">
        <f>ROUND(I436*H436,2)</f>
        <v>0</v>
      </c>
      <c r="BL436" s="17" t="s">
        <v>133</v>
      </c>
      <c r="BM436" s="237" t="s">
        <v>589</v>
      </c>
    </row>
    <row r="437" s="13" customFormat="1">
      <c r="A437" s="13"/>
      <c r="B437" s="239"/>
      <c r="C437" s="240"/>
      <c r="D437" s="241" t="s">
        <v>135</v>
      </c>
      <c r="E437" s="242" t="s">
        <v>1</v>
      </c>
      <c r="F437" s="243" t="s">
        <v>221</v>
      </c>
      <c r="G437" s="240"/>
      <c r="H437" s="242" t="s">
        <v>1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135</v>
      </c>
      <c r="AU437" s="249" t="s">
        <v>85</v>
      </c>
      <c r="AV437" s="13" t="s">
        <v>83</v>
      </c>
      <c r="AW437" s="13" t="s">
        <v>32</v>
      </c>
      <c r="AX437" s="13" t="s">
        <v>76</v>
      </c>
      <c r="AY437" s="249" t="s">
        <v>126</v>
      </c>
    </row>
    <row r="438" s="14" customFormat="1">
      <c r="A438" s="14"/>
      <c r="B438" s="250"/>
      <c r="C438" s="251"/>
      <c r="D438" s="241" t="s">
        <v>135</v>
      </c>
      <c r="E438" s="252" t="s">
        <v>1</v>
      </c>
      <c r="F438" s="253" t="s">
        <v>590</v>
      </c>
      <c r="G438" s="251"/>
      <c r="H438" s="254">
        <v>1.625</v>
      </c>
      <c r="I438" s="255"/>
      <c r="J438" s="251"/>
      <c r="K438" s="251"/>
      <c r="L438" s="256"/>
      <c r="M438" s="257"/>
      <c r="N438" s="258"/>
      <c r="O438" s="258"/>
      <c r="P438" s="258"/>
      <c r="Q438" s="258"/>
      <c r="R438" s="258"/>
      <c r="S438" s="258"/>
      <c r="T438" s="25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0" t="s">
        <v>135</v>
      </c>
      <c r="AU438" s="260" t="s">
        <v>85</v>
      </c>
      <c r="AV438" s="14" t="s">
        <v>85</v>
      </c>
      <c r="AW438" s="14" t="s">
        <v>32</v>
      </c>
      <c r="AX438" s="14" t="s">
        <v>76</v>
      </c>
      <c r="AY438" s="260" t="s">
        <v>126</v>
      </c>
    </row>
    <row r="439" s="15" customFormat="1">
      <c r="A439" s="15"/>
      <c r="B439" s="261"/>
      <c r="C439" s="262"/>
      <c r="D439" s="241" t="s">
        <v>135</v>
      </c>
      <c r="E439" s="263" t="s">
        <v>1</v>
      </c>
      <c r="F439" s="264" t="s">
        <v>138</v>
      </c>
      <c r="G439" s="262"/>
      <c r="H439" s="265">
        <v>1.625</v>
      </c>
      <c r="I439" s="266"/>
      <c r="J439" s="262"/>
      <c r="K439" s="262"/>
      <c r="L439" s="267"/>
      <c r="M439" s="268"/>
      <c r="N439" s="269"/>
      <c r="O439" s="269"/>
      <c r="P439" s="269"/>
      <c r="Q439" s="269"/>
      <c r="R439" s="269"/>
      <c r="S439" s="269"/>
      <c r="T439" s="270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1" t="s">
        <v>135</v>
      </c>
      <c r="AU439" s="271" t="s">
        <v>85</v>
      </c>
      <c r="AV439" s="15" t="s">
        <v>133</v>
      </c>
      <c r="AW439" s="15" t="s">
        <v>32</v>
      </c>
      <c r="AX439" s="15" t="s">
        <v>83</v>
      </c>
      <c r="AY439" s="271" t="s">
        <v>126</v>
      </c>
    </row>
    <row r="440" s="2" customFormat="1" ht="21.75" customHeight="1">
      <c r="A440" s="38"/>
      <c r="B440" s="39"/>
      <c r="C440" s="226" t="s">
        <v>591</v>
      </c>
      <c r="D440" s="226" t="s">
        <v>128</v>
      </c>
      <c r="E440" s="227" t="s">
        <v>262</v>
      </c>
      <c r="F440" s="228" t="s">
        <v>263</v>
      </c>
      <c r="G440" s="229" t="s">
        <v>215</v>
      </c>
      <c r="H440" s="230">
        <v>1.1000000000000001</v>
      </c>
      <c r="I440" s="231"/>
      <c r="J440" s="232">
        <f>ROUND(I440*H440,2)</f>
        <v>0</v>
      </c>
      <c r="K440" s="228" t="s">
        <v>132</v>
      </c>
      <c r="L440" s="44"/>
      <c r="M440" s="233" t="s">
        <v>1</v>
      </c>
      <c r="N440" s="234" t="s">
        <v>41</v>
      </c>
      <c r="O440" s="91"/>
      <c r="P440" s="235">
        <f>O440*H440</f>
        <v>0</v>
      </c>
      <c r="Q440" s="235">
        <v>0</v>
      </c>
      <c r="R440" s="235">
        <f>Q440*H440</f>
        <v>0</v>
      </c>
      <c r="S440" s="235">
        <v>0</v>
      </c>
      <c r="T440" s="23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7" t="s">
        <v>133</v>
      </c>
      <c r="AT440" s="237" t="s">
        <v>128</v>
      </c>
      <c r="AU440" s="237" t="s">
        <v>85</v>
      </c>
      <c r="AY440" s="17" t="s">
        <v>126</v>
      </c>
      <c r="BE440" s="238">
        <f>IF(N440="základní",J440,0)</f>
        <v>0</v>
      </c>
      <c r="BF440" s="238">
        <f>IF(N440="snížená",J440,0)</f>
        <v>0</v>
      </c>
      <c r="BG440" s="238">
        <f>IF(N440="zákl. přenesená",J440,0)</f>
        <v>0</v>
      </c>
      <c r="BH440" s="238">
        <f>IF(N440="sníž. přenesená",J440,0)</f>
        <v>0</v>
      </c>
      <c r="BI440" s="238">
        <f>IF(N440="nulová",J440,0)</f>
        <v>0</v>
      </c>
      <c r="BJ440" s="17" t="s">
        <v>83</v>
      </c>
      <c r="BK440" s="238">
        <f>ROUND(I440*H440,2)</f>
        <v>0</v>
      </c>
      <c r="BL440" s="17" t="s">
        <v>133</v>
      </c>
      <c r="BM440" s="237" t="s">
        <v>592</v>
      </c>
    </row>
    <row r="441" s="13" customFormat="1">
      <c r="A441" s="13"/>
      <c r="B441" s="239"/>
      <c r="C441" s="240"/>
      <c r="D441" s="241" t="s">
        <v>135</v>
      </c>
      <c r="E441" s="242" t="s">
        <v>1</v>
      </c>
      <c r="F441" s="243" t="s">
        <v>217</v>
      </c>
      <c r="G441" s="240"/>
      <c r="H441" s="242" t="s">
        <v>1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135</v>
      </c>
      <c r="AU441" s="249" t="s">
        <v>85</v>
      </c>
      <c r="AV441" s="13" t="s">
        <v>83</v>
      </c>
      <c r="AW441" s="13" t="s">
        <v>32</v>
      </c>
      <c r="AX441" s="13" t="s">
        <v>76</v>
      </c>
      <c r="AY441" s="249" t="s">
        <v>126</v>
      </c>
    </row>
    <row r="442" s="14" customFormat="1">
      <c r="A442" s="14"/>
      <c r="B442" s="250"/>
      <c r="C442" s="251"/>
      <c r="D442" s="241" t="s">
        <v>135</v>
      </c>
      <c r="E442" s="252" t="s">
        <v>1</v>
      </c>
      <c r="F442" s="253" t="s">
        <v>564</v>
      </c>
      <c r="G442" s="251"/>
      <c r="H442" s="254">
        <v>1.1000000000000001</v>
      </c>
      <c r="I442" s="255"/>
      <c r="J442" s="251"/>
      <c r="K442" s="251"/>
      <c r="L442" s="256"/>
      <c r="M442" s="257"/>
      <c r="N442" s="258"/>
      <c r="O442" s="258"/>
      <c r="P442" s="258"/>
      <c r="Q442" s="258"/>
      <c r="R442" s="258"/>
      <c r="S442" s="258"/>
      <c r="T442" s="25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0" t="s">
        <v>135</v>
      </c>
      <c r="AU442" s="260" t="s">
        <v>85</v>
      </c>
      <c r="AV442" s="14" t="s">
        <v>85</v>
      </c>
      <c r="AW442" s="14" t="s">
        <v>32</v>
      </c>
      <c r="AX442" s="14" t="s">
        <v>76</v>
      </c>
      <c r="AY442" s="260" t="s">
        <v>126</v>
      </c>
    </row>
    <row r="443" s="15" customFormat="1">
      <c r="A443" s="15"/>
      <c r="B443" s="261"/>
      <c r="C443" s="262"/>
      <c r="D443" s="241" t="s">
        <v>135</v>
      </c>
      <c r="E443" s="263" t="s">
        <v>1</v>
      </c>
      <c r="F443" s="264" t="s">
        <v>138</v>
      </c>
      <c r="G443" s="262"/>
      <c r="H443" s="265">
        <v>1.1000000000000001</v>
      </c>
      <c r="I443" s="266"/>
      <c r="J443" s="262"/>
      <c r="K443" s="262"/>
      <c r="L443" s="267"/>
      <c r="M443" s="268"/>
      <c r="N443" s="269"/>
      <c r="O443" s="269"/>
      <c r="P443" s="269"/>
      <c r="Q443" s="269"/>
      <c r="R443" s="269"/>
      <c r="S443" s="269"/>
      <c r="T443" s="270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1" t="s">
        <v>135</v>
      </c>
      <c r="AU443" s="271" t="s">
        <v>85</v>
      </c>
      <c r="AV443" s="15" t="s">
        <v>133</v>
      </c>
      <c r="AW443" s="15" t="s">
        <v>32</v>
      </c>
      <c r="AX443" s="15" t="s">
        <v>83</v>
      </c>
      <c r="AY443" s="271" t="s">
        <v>126</v>
      </c>
    </row>
    <row r="444" s="2" customFormat="1" ht="16.5" customHeight="1">
      <c r="A444" s="38"/>
      <c r="B444" s="39"/>
      <c r="C444" s="226" t="s">
        <v>593</v>
      </c>
      <c r="D444" s="226" t="s">
        <v>128</v>
      </c>
      <c r="E444" s="227" t="s">
        <v>266</v>
      </c>
      <c r="F444" s="228" t="s">
        <v>267</v>
      </c>
      <c r="G444" s="229" t="s">
        <v>215</v>
      </c>
      <c r="H444" s="230">
        <v>1.45</v>
      </c>
      <c r="I444" s="231"/>
      <c r="J444" s="232">
        <f>ROUND(I444*H444,2)</f>
        <v>0</v>
      </c>
      <c r="K444" s="228" t="s">
        <v>132</v>
      </c>
      <c r="L444" s="44"/>
      <c r="M444" s="233" t="s">
        <v>1</v>
      </c>
      <c r="N444" s="234" t="s">
        <v>41</v>
      </c>
      <c r="O444" s="91"/>
      <c r="P444" s="235">
        <f>O444*H444</f>
        <v>0</v>
      </c>
      <c r="Q444" s="235">
        <v>0</v>
      </c>
      <c r="R444" s="235">
        <f>Q444*H444</f>
        <v>0</v>
      </c>
      <c r="S444" s="235">
        <v>0</v>
      </c>
      <c r="T444" s="23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7" t="s">
        <v>133</v>
      </c>
      <c r="AT444" s="237" t="s">
        <v>128</v>
      </c>
      <c r="AU444" s="237" t="s">
        <v>85</v>
      </c>
      <c r="AY444" s="17" t="s">
        <v>126</v>
      </c>
      <c r="BE444" s="238">
        <f>IF(N444="základní",J444,0)</f>
        <v>0</v>
      </c>
      <c r="BF444" s="238">
        <f>IF(N444="snížená",J444,0)</f>
        <v>0</v>
      </c>
      <c r="BG444" s="238">
        <f>IF(N444="zákl. přenesená",J444,0)</f>
        <v>0</v>
      </c>
      <c r="BH444" s="238">
        <f>IF(N444="sníž. přenesená",J444,0)</f>
        <v>0</v>
      </c>
      <c r="BI444" s="238">
        <f>IF(N444="nulová",J444,0)</f>
        <v>0</v>
      </c>
      <c r="BJ444" s="17" t="s">
        <v>83</v>
      </c>
      <c r="BK444" s="238">
        <f>ROUND(I444*H444,2)</f>
        <v>0</v>
      </c>
      <c r="BL444" s="17" t="s">
        <v>133</v>
      </c>
      <c r="BM444" s="237" t="s">
        <v>594</v>
      </c>
    </row>
    <row r="445" s="13" customFormat="1">
      <c r="A445" s="13"/>
      <c r="B445" s="239"/>
      <c r="C445" s="240"/>
      <c r="D445" s="241" t="s">
        <v>135</v>
      </c>
      <c r="E445" s="242" t="s">
        <v>1</v>
      </c>
      <c r="F445" s="243" t="s">
        <v>221</v>
      </c>
      <c r="G445" s="240"/>
      <c r="H445" s="242" t="s">
        <v>1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135</v>
      </c>
      <c r="AU445" s="249" t="s">
        <v>85</v>
      </c>
      <c r="AV445" s="13" t="s">
        <v>83</v>
      </c>
      <c r="AW445" s="13" t="s">
        <v>32</v>
      </c>
      <c r="AX445" s="13" t="s">
        <v>76</v>
      </c>
      <c r="AY445" s="249" t="s">
        <v>126</v>
      </c>
    </row>
    <row r="446" s="14" customFormat="1">
      <c r="A446" s="14"/>
      <c r="B446" s="250"/>
      <c r="C446" s="251"/>
      <c r="D446" s="241" t="s">
        <v>135</v>
      </c>
      <c r="E446" s="252" t="s">
        <v>1</v>
      </c>
      <c r="F446" s="253" t="s">
        <v>595</v>
      </c>
      <c r="G446" s="251"/>
      <c r="H446" s="254">
        <v>1.45</v>
      </c>
      <c r="I446" s="255"/>
      <c r="J446" s="251"/>
      <c r="K446" s="251"/>
      <c r="L446" s="256"/>
      <c r="M446" s="257"/>
      <c r="N446" s="258"/>
      <c r="O446" s="258"/>
      <c r="P446" s="258"/>
      <c r="Q446" s="258"/>
      <c r="R446" s="258"/>
      <c r="S446" s="258"/>
      <c r="T446" s="25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0" t="s">
        <v>135</v>
      </c>
      <c r="AU446" s="260" t="s">
        <v>85</v>
      </c>
      <c r="AV446" s="14" t="s">
        <v>85</v>
      </c>
      <c r="AW446" s="14" t="s">
        <v>32</v>
      </c>
      <c r="AX446" s="14" t="s">
        <v>76</v>
      </c>
      <c r="AY446" s="260" t="s">
        <v>126</v>
      </c>
    </row>
    <row r="447" s="15" customFormat="1">
      <c r="A447" s="15"/>
      <c r="B447" s="261"/>
      <c r="C447" s="262"/>
      <c r="D447" s="241" t="s">
        <v>135</v>
      </c>
      <c r="E447" s="263" t="s">
        <v>1</v>
      </c>
      <c r="F447" s="264" t="s">
        <v>138</v>
      </c>
      <c r="G447" s="262"/>
      <c r="H447" s="265">
        <v>1.45</v>
      </c>
      <c r="I447" s="266"/>
      <c r="J447" s="262"/>
      <c r="K447" s="262"/>
      <c r="L447" s="267"/>
      <c r="M447" s="268"/>
      <c r="N447" s="269"/>
      <c r="O447" s="269"/>
      <c r="P447" s="269"/>
      <c r="Q447" s="269"/>
      <c r="R447" s="269"/>
      <c r="S447" s="269"/>
      <c r="T447" s="27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1" t="s">
        <v>135</v>
      </c>
      <c r="AU447" s="271" t="s">
        <v>85</v>
      </c>
      <c r="AV447" s="15" t="s">
        <v>133</v>
      </c>
      <c r="AW447" s="15" t="s">
        <v>32</v>
      </c>
      <c r="AX447" s="15" t="s">
        <v>83</v>
      </c>
      <c r="AY447" s="271" t="s">
        <v>126</v>
      </c>
    </row>
    <row r="448" s="12" customFormat="1" ht="22.8" customHeight="1">
      <c r="A448" s="12"/>
      <c r="B448" s="210"/>
      <c r="C448" s="211"/>
      <c r="D448" s="212" t="s">
        <v>75</v>
      </c>
      <c r="E448" s="224" t="s">
        <v>596</v>
      </c>
      <c r="F448" s="224" t="s">
        <v>597</v>
      </c>
      <c r="G448" s="211"/>
      <c r="H448" s="211"/>
      <c r="I448" s="214"/>
      <c r="J448" s="225">
        <f>BK448</f>
        <v>0</v>
      </c>
      <c r="K448" s="211"/>
      <c r="L448" s="216"/>
      <c r="M448" s="217"/>
      <c r="N448" s="218"/>
      <c r="O448" s="218"/>
      <c r="P448" s="219">
        <f>SUM(P449:P450)</f>
        <v>0</v>
      </c>
      <c r="Q448" s="218"/>
      <c r="R448" s="219">
        <f>SUM(R449:R450)</f>
        <v>0</v>
      </c>
      <c r="S448" s="218"/>
      <c r="T448" s="220">
        <f>SUM(T449:T450)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21" t="s">
        <v>83</v>
      </c>
      <c r="AT448" s="222" t="s">
        <v>75</v>
      </c>
      <c r="AU448" s="222" t="s">
        <v>83</v>
      </c>
      <c r="AY448" s="221" t="s">
        <v>126</v>
      </c>
      <c r="BK448" s="223">
        <f>SUM(BK449:BK450)</f>
        <v>0</v>
      </c>
    </row>
    <row r="449" s="2" customFormat="1" ht="16.5" customHeight="1">
      <c r="A449" s="38"/>
      <c r="B449" s="39"/>
      <c r="C449" s="226" t="s">
        <v>598</v>
      </c>
      <c r="D449" s="226" t="s">
        <v>128</v>
      </c>
      <c r="E449" s="227" t="s">
        <v>599</v>
      </c>
      <c r="F449" s="228" t="s">
        <v>600</v>
      </c>
      <c r="G449" s="229" t="s">
        <v>215</v>
      </c>
      <c r="H449" s="230">
        <v>39.850999999999999</v>
      </c>
      <c r="I449" s="231"/>
      <c r="J449" s="232">
        <f>ROUND(I449*H449,2)</f>
        <v>0</v>
      </c>
      <c r="K449" s="228" t="s">
        <v>132</v>
      </c>
      <c r="L449" s="44"/>
      <c r="M449" s="233" t="s">
        <v>1</v>
      </c>
      <c r="N449" s="234" t="s">
        <v>41</v>
      </c>
      <c r="O449" s="91"/>
      <c r="P449" s="235">
        <f>O449*H449</f>
        <v>0</v>
      </c>
      <c r="Q449" s="235">
        <v>0</v>
      </c>
      <c r="R449" s="235">
        <f>Q449*H449</f>
        <v>0</v>
      </c>
      <c r="S449" s="235">
        <v>0</v>
      </c>
      <c r="T449" s="23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7" t="s">
        <v>133</v>
      </c>
      <c r="AT449" s="237" t="s">
        <v>128</v>
      </c>
      <c r="AU449" s="237" t="s">
        <v>85</v>
      </c>
      <c r="AY449" s="17" t="s">
        <v>126</v>
      </c>
      <c r="BE449" s="238">
        <f>IF(N449="základní",J449,0)</f>
        <v>0</v>
      </c>
      <c r="BF449" s="238">
        <f>IF(N449="snížená",J449,0)</f>
        <v>0</v>
      </c>
      <c r="BG449" s="238">
        <f>IF(N449="zákl. přenesená",J449,0)</f>
        <v>0</v>
      </c>
      <c r="BH449" s="238">
        <f>IF(N449="sníž. přenesená",J449,0)</f>
        <v>0</v>
      </c>
      <c r="BI449" s="238">
        <f>IF(N449="nulová",J449,0)</f>
        <v>0</v>
      </c>
      <c r="BJ449" s="17" t="s">
        <v>83</v>
      </c>
      <c r="BK449" s="238">
        <f>ROUND(I449*H449,2)</f>
        <v>0</v>
      </c>
      <c r="BL449" s="17" t="s">
        <v>133</v>
      </c>
      <c r="BM449" s="237" t="s">
        <v>601</v>
      </c>
    </row>
    <row r="450" s="2" customFormat="1" ht="21.75" customHeight="1">
      <c r="A450" s="38"/>
      <c r="B450" s="39"/>
      <c r="C450" s="226" t="s">
        <v>602</v>
      </c>
      <c r="D450" s="226" t="s">
        <v>128</v>
      </c>
      <c r="E450" s="227" t="s">
        <v>603</v>
      </c>
      <c r="F450" s="228" t="s">
        <v>604</v>
      </c>
      <c r="G450" s="229" t="s">
        <v>215</v>
      </c>
      <c r="H450" s="230">
        <v>39.850999999999999</v>
      </c>
      <c r="I450" s="231"/>
      <c r="J450" s="232">
        <f>ROUND(I450*H450,2)</f>
        <v>0</v>
      </c>
      <c r="K450" s="228" t="s">
        <v>132</v>
      </c>
      <c r="L450" s="44"/>
      <c r="M450" s="233" t="s">
        <v>1</v>
      </c>
      <c r="N450" s="234" t="s">
        <v>41</v>
      </c>
      <c r="O450" s="91"/>
      <c r="P450" s="235">
        <f>O450*H450</f>
        <v>0</v>
      </c>
      <c r="Q450" s="235">
        <v>0</v>
      </c>
      <c r="R450" s="235">
        <f>Q450*H450</f>
        <v>0</v>
      </c>
      <c r="S450" s="235">
        <v>0</v>
      </c>
      <c r="T450" s="23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7" t="s">
        <v>133</v>
      </c>
      <c r="AT450" s="237" t="s">
        <v>128</v>
      </c>
      <c r="AU450" s="237" t="s">
        <v>85</v>
      </c>
      <c r="AY450" s="17" t="s">
        <v>126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7" t="s">
        <v>83</v>
      </c>
      <c r="BK450" s="238">
        <f>ROUND(I450*H450,2)</f>
        <v>0</v>
      </c>
      <c r="BL450" s="17" t="s">
        <v>133</v>
      </c>
      <c r="BM450" s="237" t="s">
        <v>605</v>
      </c>
    </row>
    <row r="451" s="12" customFormat="1" ht="25.92" customHeight="1">
      <c r="A451" s="12"/>
      <c r="B451" s="210"/>
      <c r="C451" s="211"/>
      <c r="D451" s="212" t="s">
        <v>75</v>
      </c>
      <c r="E451" s="213" t="s">
        <v>606</v>
      </c>
      <c r="F451" s="213" t="s">
        <v>607</v>
      </c>
      <c r="G451" s="211"/>
      <c r="H451" s="211"/>
      <c r="I451" s="214"/>
      <c r="J451" s="215">
        <f>BK451</f>
        <v>0</v>
      </c>
      <c r="K451" s="211"/>
      <c r="L451" s="216"/>
      <c r="M451" s="217"/>
      <c r="N451" s="218"/>
      <c r="O451" s="218"/>
      <c r="P451" s="219">
        <f>P452</f>
        <v>0</v>
      </c>
      <c r="Q451" s="218"/>
      <c r="R451" s="219">
        <f>R452</f>
        <v>0.0024000000000000002</v>
      </c>
      <c r="S451" s="218"/>
      <c r="T451" s="220">
        <f>T452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1" t="s">
        <v>85</v>
      </c>
      <c r="AT451" s="222" t="s">
        <v>75</v>
      </c>
      <c r="AU451" s="222" t="s">
        <v>76</v>
      </c>
      <c r="AY451" s="221" t="s">
        <v>126</v>
      </c>
      <c r="BK451" s="223">
        <f>BK452</f>
        <v>0</v>
      </c>
    </row>
    <row r="452" s="12" customFormat="1" ht="22.8" customHeight="1">
      <c r="A452" s="12"/>
      <c r="B452" s="210"/>
      <c r="C452" s="211"/>
      <c r="D452" s="212" t="s">
        <v>75</v>
      </c>
      <c r="E452" s="224" t="s">
        <v>608</v>
      </c>
      <c r="F452" s="224" t="s">
        <v>609</v>
      </c>
      <c r="G452" s="211"/>
      <c r="H452" s="211"/>
      <c r="I452" s="214"/>
      <c r="J452" s="225">
        <f>BK452</f>
        <v>0</v>
      </c>
      <c r="K452" s="211"/>
      <c r="L452" s="216"/>
      <c r="M452" s="217"/>
      <c r="N452" s="218"/>
      <c r="O452" s="218"/>
      <c r="P452" s="219">
        <f>SUM(P453:P456)</f>
        <v>0</v>
      </c>
      <c r="Q452" s="218"/>
      <c r="R452" s="219">
        <f>SUM(R453:R456)</f>
        <v>0.0024000000000000002</v>
      </c>
      <c r="S452" s="218"/>
      <c r="T452" s="220">
        <f>SUM(T453:T456)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21" t="s">
        <v>85</v>
      </c>
      <c r="AT452" s="222" t="s">
        <v>75</v>
      </c>
      <c r="AU452" s="222" t="s">
        <v>83</v>
      </c>
      <c r="AY452" s="221" t="s">
        <v>126</v>
      </c>
      <c r="BK452" s="223">
        <f>SUM(BK453:BK456)</f>
        <v>0</v>
      </c>
    </row>
    <row r="453" s="2" customFormat="1" ht="16.5" customHeight="1">
      <c r="A453" s="38"/>
      <c r="B453" s="39"/>
      <c r="C453" s="226" t="s">
        <v>610</v>
      </c>
      <c r="D453" s="226" t="s">
        <v>128</v>
      </c>
      <c r="E453" s="227" t="s">
        <v>611</v>
      </c>
      <c r="F453" s="228" t="s">
        <v>612</v>
      </c>
      <c r="G453" s="229" t="s">
        <v>131</v>
      </c>
      <c r="H453" s="230">
        <v>6</v>
      </c>
      <c r="I453" s="231"/>
      <c r="J453" s="232">
        <f>ROUND(I453*H453,2)</f>
        <v>0</v>
      </c>
      <c r="K453" s="228" t="s">
        <v>132</v>
      </c>
      <c r="L453" s="44"/>
      <c r="M453" s="233" t="s">
        <v>1</v>
      </c>
      <c r="N453" s="234" t="s">
        <v>41</v>
      </c>
      <c r="O453" s="91"/>
      <c r="P453" s="235">
        <f>O453*H453</f>
        <v>0</v>
      </c>
      <c r="Q453" s="235">
        <v>0.00040000000000000002</v>
      </c>
      <c r="R453" s="235">
        <f>Q453*H453</f>
        <v>0.0024000000000000002</v>
      </c>
      <c r="S453" s="235">
        <v>0</v>
      </c>
      <c r="T453" s="23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7" t="s">
        <v>204</v>
      </c>
      <c r="AT453" s="237" t="s">
        <v>128</v>
      </c>
      <c r="AU453" s="237" t="s">
        <v>85</v>
      </c>
      <c r="AY453" s="17" t="s">
        <v>126</v>
      </c>
      <c r="BE453" s="238">
        <f>IF(N453="základní",J453,0)</f>
        <v>0</v>
      </c>
      <c r="BF453" s="238">
        <f>IF(N453="snížená",J453,0)</f>
        <v>0</v>
      </c>
      <c r="BG453" s="238">
        <f>IF(N453="zákl. přenesená",J453,0)</f>
        <v>0</v>
      </c>
      <c r="BH453" s="238">
        <f>IF(N453="sníž. přenesená",J453,0)</f>
        <v>0</v>
      </c>
      <c r="BI453" s="238">
        <f>IF(N453="nulová",J453,0)</f>
        <v>0</v>
      </c>
      <c r="BJ453" s="17" t="s">
        <v>83</v>
      </c>
      <c r="BK453" s="238">
        <f>ROUND(I453*H453,2)</f>
        <v>0</v>
      </c>
      <c r="BL453" s="17" t="s">
        <v>204</v>
      </c>
      <c r="BM453" s="237" t="s">
        <v>613</v>
      </c>
    </row>
    <row r="454" s="13" customFormat="1">
      <c r="A454" s="13"/>
      <c r="B454" s="239"/>
      <c r="C454" s="240"/>
      <c r="D454" s="241" t="s">
        <v>135</v>
      </c>
      <c r="E454" s="242" t="s">
        <v>1</v>
      </c>
      <c r="F454" s="243" t="s">
        <v>614</v>
      </c>
      <c r="G454" s="240"/>
      <c r="H454" s="242" t="s">
        <v>1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135</v>
      </c>
      <c r="AU454" s="249" t="s">
        <v>85</v>
      </c>
      <c r="AV454" s="13" t="s">
        <v>83</v>
      </c>
      <c r="AW454" s="13" t="s">
        <v>32</v>
      </c>
      <c r="AX454" s="13" t="s">
        <v>76</v>
      </c>
      <c r="AY454" s="249" t="s">
        <v>126</v>
      </c>
    </row>
    <row r="455" s="14" customFormat="1">
      <c r="A455" s="14"/>
      <c r="B455" s="250"/>
      <c r="C455" s="251"/>
      <c r="D455" s="241" t="s">
        <v>135</v>
      </c>
      <c r="E455" s="252" t="s">
        <v>1</v>
      </c>
      <c r="F455" s="253" t="s">
        <v>150</v>
      </c>
      <c r="G455" s="251"/>
      <c r="H455" s="254">
        <v>6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0" t="s">
        <v>135</v>
      </c>
      <c r="AU455" s="260" t="s">
        <v>85</v>
      </c>
      <c r="AV455" s="14" t="s">
        <v>85</v>
      </c>
      <c r="AW455" s="14" t="s">
        <v>32</v>
      </c>
      <c r="AX455" s="14" t="s">
        <v>76</v>
      </c>
      <c r="AY455" s="260" t="s">
        <v>126</v>
      </c>
    </row>
    <row r="456" s="15" customFormat="1">
      <c r="A456" s="15"/>
      <c r="B456" s="261"/>
      <c r="C456" s="262"/>
      <c r="D456" s="241" t="s">
        <v>135</v>
      </c>
      <c r="E456" s="263" t="s">
        <v>1</v>
      </c>
      <c r="F456" s="264" t="s">
        <v>138</v>
      </c>
      <c r="G456" s="262"/>
      <c r="H456" s="265">
        <v>6</v>
      </c>
      <c r="I456" s="266"/>
      <c r="J456" s="262"/>
      <c r="K456" s="262"/>
      <c r="L456" s="267"/>
      <c r="M456" s="272"/>
      <c r="N456" s="273"/>
      <c r="O456" s="273"/>
      <c r="P456" s="273"/>
      <c r="Q456" s="273"/>
      <c r="R456" s="273"/>
      <c r="S456" s="273"/>
      <c r="T456" s="274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1" t="s">
        <v>135</v>
      </c>
      <c r="AU456" s="271" t="s">
        <v>85</v>
      </c>
      <c r="AV456" s="15" t="s">
        <v>133</v>
      </c>
      <c r="AW456" s="15" t="s">
        <v>32</v>
      </c>
      <c r="AX456" s="15" t="s">
        <v>83</v>
      </c>
      <c r="AY456" s="271" t="s">
        <v>126</v>
      </c>
    </row>
    <row r="457" s="2" customFormat="1" ht="6.96" customHeight="1">
      <c r="A457" s="38"/>
      <c r="B457" s="66"/>
      <c r="C457" s="67"/>
      <c r="D457" s="67"/>
      <c r="E457" s="67"/>
      <c r="F457" s="67"/>
      <c r="G457" s="67"/>
      <c r="H457" s="67"/>
      <c r="I457" s="67"/>
      <c r="J457" s="67"/>
      <c r="K457" s="67"/>
      <c r="L457" s="44"/>
      <c r="M457" s="38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</row>
  </sheetData>
  <sheetProtection sheet="1" autoFilter="0" formatColumns="0" formatRows="0" objects="1" scenarios="1" spinCount="100000" saltValue="HxuqEtICqZN9YOjFAxU2G/h6rNZ59MaqStzJNqITVuzoSaQMPtYn1oQlNdBPKt3mERnjJ6CWcHky1mSIGdur/Q==" hashValue="oh3c9fqXT38nQbP2ogABfEJpTIGu/dru13yL+cHLBJYqGNyS505QFtPCNlgppHrgqfCxKBN0bfgFcJXp7nJPcA==" algorithmName="SHA-512" password="CC35"/>
  <autoFilter ref="C128:K4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97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Místo pro přecházení přes silnici III/3211, Rychnov nad Kněžnou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615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24. 9. 2021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27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ROUND((SUM(BE122:BE148)),  2)</f>
        <v>0</v>
      </c>
      <c r="G33" s="38"/>
      <c r="H33" s="38"/>
      <c r="I33" s="164">
        <v>0.20999999999999999</v>
      </c>
      <c r="J33" s="163">
        <f>ROUND(((SUM(BE122:BE148))*I33),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ROUND((SUM(BF122:BF148)),  2)</f>
        <v>0</v>
      </c>
      <c r="G34" s="38"/>
      <c r="H34" s="38"/>
      <c r="I34" s="164">
        <v>0.14999999999999999</v>
      </c>
      <c r="J34" s="163">
        <f>ROUND(((SUM(BF122:BF148))*I34),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ROUND((SUM(BG122:BG148)),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ROUND((SUM(BH122:BH148)),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ROUND((SUM(BI122:BI148)),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Místo pro přecházení přes silnici III/3211, Rychnov nad Kněžnou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 nad Kněžnou</v>
      </c>
      <c r="G89" s="40"/>
      <c r="H89" s="40"/>
      <c r="I89" s="32" t="s">
        <v>22</v>
      </c>
      <c r="J89" s="79" t="str">
        <f>IF(J12="","",J12)</f>
        <v>24. 9. 2021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VIAPROJEKT s.r.o. HK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B.Burešová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103</v>
      </c>
      <c r="D94" s="185"/>
      <c r="E94" s="185"/>
      <c r="F94" s="185"/>
      <c r="G94" s="185"/>
      <c r="H94" s="185"/>
      <c r="I94" s="185"/>
      <c r="J94" s="186" t="s">
        <v>104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88"/>
      <c r="C97" s="189"/>
      <c r="D97" s="190" t="s">
        <v>616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617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618</v>
      </c>
      <c r="E99" s="196"/>
      <c r="F99" s="196"/>
      <c r="G99" s="196"/>
      <c r="H99" s="196"/>
      <c r="I99" s="196"/>
      <c r="J99" s="197">
        <f>J129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619</v>
      </c>
      <c r="E100" s="196"/>
      <c r="F100" s="196"/>
      <c r="G100" s="196"/>
      <c r="H100" s="196"/>
      <c r="I100" s="196"/>
      <c r="J100" s="197">
        <f>J138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620</v>
      </c>
      <c r="E101" s="196"/>
      <c r="F101" s="196"/>
      <c r="G101" s="196"/>
      <c r="H101" s="196"/>
      <c r="I101" s="196"/>
      <c r="J101" s="197">
        <f>J141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621</v>
      </c>
      <c r="E102" s="196"/>
      <c r="F102" s="196"/>
      <c r="G102" s="196"/>
      <c r="H102" s="196"/>
      <c r="I102" s="196"/>
      <c r="J102" s="197">
        <f>J146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Místo pro přecházení přes silnici III/3211, Rychnov nad Kněžnou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B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Rychnov nad Kněžnou</v>
      </c>
      <c r="G116" s="40"/>
      <c r="H116" s="40"/>
      <c r="I116" s="32" t="s">
        <v>22</v>
      </c>
      <c r="J116" s="79" t="str">
        <f>IF(J12="","",J12)</f>
        <v>24. 9. 2021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>VIAPROJEKT s.r.o. HK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B.Burešová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112</v>
      </c>
      <c r="D121" s="202" t="s">
        <v>61</v>
      </c>
      <c r="E121" s="202" t="s">
        <v>57</v>
      </c>
      <c r="F121" s="202" t="s">
        <v>58</v>
      </c>
      <c r="G121" s="202" t="s">
        <v>113</v>
      </c>
      <c r="H121" s="202" t="s">
        <v>114</v>
      </c>
      <c r="I121" s="202" t="s">
        <v>115</v>
      </c>
      <c r="J121" s="202" t="s">
        <v>104</v>
      </c>
      <c r="K121" s="203" t="s">
        <v>116</v>
      </c>
      <c r="L121" s="204"/>
      <c r="M121" s="100" t="s">
        <v>1</v>
      </c>
      <c r="N121" s="101" t="s">
        <v>40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0</v>
      </c>
      <c r="S122" s="104"/>
      <c r="T122" s="20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75</v>
      </c>
      <c r="E123" s="213" t="s">
        <v>622</v>
      </c>
      <c r="F123" s="213" t="s">
        <v>623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P124+P129+P138+P141+P146</f>
        <v>0</v>
      </c>
      <c r="Q123" s="218"/>
      <c r="R123" s="219">
        <f>R124+R129+R138+R141+R146</f>
        <v>0</v>
      </c>
      <c r="S123" s="218"/>
      <c r="T123" s="220">
        <f>T124+T129+T138+T141+T146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147</v>
      </c>
      <c r="AT123" s="222" t="s">
        <v>75</v>
      </c>
      <c r="AU123" s="222" t="s">
        <v>76</v>
      </c>
      <c r="AY123" s="221" t="s">
        <v>126</v>
      </c>
      <c r="BK123" s="223">
        <f>BK124+BK129+BK138+BK141+BK146</f>
        <v>0</v>
      </c>
    </row>
    <row r="124" s="12" customFormat="1" ht="22.8" customHeight="1">
      <c r="A124" s="12"/>
      <c r="B124" s="210"/>
      <c r="C124" s="211"/>
      <c r="D124" s="212" t="s">
        <v>75</v>
      </c>
      <c r="E124" s="224" t="s">
        <v>624</v>
      </c>
      <c r="F124" s="224" t="s">
        <v>625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SUM(P125:P128)</f>
        <v>0</v>
      </c>
      <c r="Q124" s="218"/>
      <c r="R124" s="219">
        <f>SUM(R125:R128)</f>
        <v>0</v>
      </c>
      <c r="S124" s="218"/>
      <c r="T124" s="220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147</v>
      </c>
      <c r="AT124" s="222" t="s">
        <v>75</v>
      </c>
      <c r="AU124" s="222" t="s">
        <v>83</v>
      </c>
      <c r="AY124" s="221" t="s">
        <v>126</v>
      </c>
      <c r="BK124" s="223">
        <f>SUM(BK125:BK128)</f>
        <v>0</v>
      </c>
    </row>
    <row r="125" s="2" customFormat="1" ht="16.5" customHeight="1">
      <c r="A125" s="38"/>
      <c r="B125" s="39"/>
      <c r="C125" s="226" t="s">
        <v>83</v>
      </c>
      <c r="D125" s="226" t="s">
        <v>128</v>
      </c>
      <c r="E125" s="227" t="s">
        <v>626</v>
      </c>
      <c r="F125" s="228" t="s">
        <v>627</v>
      </c>
      <c r="G125" s="229" t="s">
        <v>628</v>
      </c>
      <c r="H125" s="230">
        <v>1</v>
      </c>
      <c r="I125" s="231"/>
      <c r="J125" s="232">
        <f>ROUND(I125*H125,2)</f>
        <v>0</v>
      </c>
      <c r="K125" s="228" t="s">
        <v>132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629</v>
      </c>
      <c r="AT125" s="237" t="s">
        <v>128</v>
      </c>
      <c r="AU125" s="237" t="s">
        <v>85</v>
      </c>
      <c r="AY125" s="17" t="s">
        <v>126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629</v>
      </c>
      <c r="BM125" s="237" t="s">
        <v>630</v>
      </c>
    </row>
    <row r="126" s="2" customFormat="1" ht="16.5" customHeight="1">
      <c r="A126" s="38"/>
      <c r="B126" s="39"/>
      <c r="C126" s="226" t="s">
        <v>85</v>
      </c>
      <c r="D126" s="226" t="s">
        <v>128</v>
      </c>
      <c r="E126" s="227" t="s">
        <v>631</v>
      </c>
      <c r="F126" s="228" t="s">
        <v>632</v>
      </c>
      <c r="G126" s="229" t="s">
        <v>628</v>
      </c>
      <c r="H126" s="230">
        <v>1</v>
      </c>
      <c r="I126" s="231"/>
      <c r="J126" s="232">
        <f>ROUND(I126*H126,2)</f>
        <v>0</v>
      </c>
      <c r="K126" s="228" t="s">
        <v>132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629</v>
      </c>
      <c r="AT126" s="237" t="s">
        <v>128</v>
      </c>
      <c r="AU126" s="237" t="s">
        <v>85</v>
      </c>
      <c r="AY126" s="17" t="s">
        <v>126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629</v>
      </c>
      <c r="BM126" s="237" t="s">
        <v>633</v>
      </c>
    </row>
    <row r="127" s="2" customFormat="1" ht="16.5" customHeight="1">
      <c r="A127" s="38"/>
      <c r="B127" s="39"/>
      <c r="C127" s="226" t="s">
        <v>141</v>
      </c>
      <c r="D127" s="226" t="s">
        <v>128</v>
      </c>
      <c r="E127" s="227" t="s">
        <v>634</v>
      </c>
      <c r="F127" s="228" t="s">
        <v>635</v>
      </c>
      <c r="G127" s="229" t="s">
        <v>628</v>
      </c>
      <c r="H127" s="230">
        <v>1</v>
      </c>
      <c r="I127" s="231"/>
      <c r="J127" s="232">
        <f>ROUND(I127*H127,2)</f>
        <v>0</v>
      </c>
      <c r="K127" s="228" t="s">
        <v>132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629</v>
      </c>
      <c r="AT127" s="237" t="s">
        <v>128</v>
      </c>
      <c r="AU127" s="237" t="s">
        <v>85</v>
      </c>
      <c r="AY127" s="17" t="s">
        <v>126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629</v>
      </c>
      <c r="BM127" s="237" t="s">
        <v>636</v>
      </c>
    </row>
    <row r="128" s="2" customFormat="1" ht="16.5" customHeight="1">
      <c r="A128" s="38"/>
      <c r="B128" s="39"/>
      <c r="C128" s="226" t="s">
        <v>133</v>
      </c>
      <c r="D128" s="226" t="s">
        <v>128</v>
      </c>
      <c r="E128" s="227" t="s">
        <v>637</v>
      </c>
      <c r="F128" s="228" t="s">
        <v>638</v>
      </c>
      <c r="G128" s="229" t="s">
        <v>628</v>
      </c>
      <c r="H128" s="230">
        <v>1</v>
      </c>
      <c r="I128" s="231"/>
      <c r="J128" s="232">
        <f>ROUND(I128*H128,2)</f>
        <v>0</v>
      </c>
      <c r="K128" s="228" t="s">
        <v>132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629</v>
      </c>
      <c r="AT128" s="237" t="s">
        <v>128</v>
      </c>
      <c r="AU128" s="237" t="s">
        <v>85</v>
      </c>
      <c r="AY128" s="17" t="s">
        <v>126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629</v>
      </c>
      <c r="BM128" s="237" t="s">
        <v>639</v>
      </c>
    </row>
    <row r="129" s="12" customFormat="1" ht="22.8" customHeight="1">
      <c r="A129" s="12"/>
      <c r="B129" s="210"/>
      <c r="C129" s="211"/>
      <c r="D129" s="212" t="s">
        <v>75</v>
      </c>
      <c r="E129" s="224" t="s">
        <v>640</v>
      </c>
      <c r="F129" s="224" t="s">
        <v>641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SUM(P130:P137)</f>
        <v>0</v>
      </c>
      <c r="Q129" s="218"/>
      <c r="R129" s="219">
        <f>SUM(R130:R137)</f>
        <v>0</v>
      </c>
      <c r="S129" s="218"/>
      <c r="T129" s="220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147</v>
      </c>
      <c r="AT129" s="222" t="s">
        <v>75</v>
      </c>
      <c r="AU129" s="222" t="s">
        <v>83</v>
      </c>
      <c r="AY129" s="221" t="s">
        <v>126</v>
      </c>
      <c r="BK129" s="223">
        <f>SUM(BK130:BK137)</f>
        <v>0</v>
      </c>
    </row>
    <row r="130" s="2" customFormat="1" ht="16.5" customHeight="1">
      <c r="A130" s="38"/>
      <c r="B130" s="39"/>
      <c r="C130" s="226" t="s">
        <v>147</v>
      </c>
      <c r="D130" s="226" t="s">
        <v>128</v>
      </c>
      <c r="E130" s="227" t="s">
        <v>642</v>
      </c>
      <c r="F130" s="228" t="s">
        <v>641</v>
      </c>
      <c r="G130" s="229" t="s">
        <v>628</v>
      </c>
      <c r="H130" s="230">
        <v>1</v>
      </c>
      <c r="I130" s="231"/>
      <c r="J130" s="232">
        <f>ROUND(I130*H130,2)</f>
        <v>0</v>
      </c>
      <c r="K130" s="228" t="s">
        <v>132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629</v>
      </c>
      <c r="AT130" s="237" t="s">
        <v>128</v>
      </c>
      <c r="AU130" s="237" t="s">
        <v>85</v>
      </c>
      <c r="AY130" s="17" t="s">
        <v>126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629</v>
      </c>
      <c r="BM130" s="237" t="s">
        <v>643</v>
      </c>
    </row>
    <row r="131" s="13" customFormat="1">
      <c r="A131" s="13"/>
      <c r="B131" s="239"/>
      <c r="C131" s="240"/>
      <c r="D131" s="241" t="s">
        <v>135</v>
      </c>
      <c r="E131" s="242" t="s">
        <v>1</v>
      </c>
      <c r="F131" s="243" t="s">
        <v>644</v>
      </c>
      <c r="G131" s="240"/>
      <c r="H131" s="242" t="s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135</v>
      </c>
      <c r="AU131" s="249" t="s">
        <v>85</v>
      </c>
      <c r="AV131" s="13" t="s">
        <v>83</v>
      </c>
      <c r="AW131" s="13" t="s">
        <v>32</v>
      </c>
      <c r="AX131" s="13" t="s">
        <v>76</v>
      </c>
      <c r="AY131" s="249" t="s">
        <v>126</v>
      </c>
    </row>
    <row r="132" s="14" customFormat="1">
      <c r="A132" s="14"/>
      <c r="B132" s="250"/>
      <c r="C132" s="251"/>
      <c r="D132" s="241" t="s">
        <v>135</v>
      </c>
      <c r="E132" s="252" t="s">
        <v>1</v>
      </c>
      <c r="F132" s="253" t="s">
        <v>83</v>
      </c>
      <c r="G132" s="251"/>
      <c r="H132" s="254">
        <v>1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135</v>
      </c>
      <c r="AU132" s="260" t="s">
        <v>85</v>
      </c>
      <c r="AV132" s="14" t="s">
        <v>85</v>
      </c>
      <c r="AW132" s="14" t="s">
        <v>32</v>
      </c>
      <c r="AX132" s="14" t="s">
        <v>76</v>
      </c>
      <c r="AY132" s="260" t="s">
        <v>126</v>
      </c>
    </row>
    <row r="133" s="15" customFormat="1">
      <c r="A133" s="15"/>
      <c r="B133" s="261"/>
      <c r="C133" s="262"/>
      <c r="D133" s="241" t="s">
        <v>135</v>
      </c>
      <c r="E133" s="263" t="s">
        <v>1</v>
      </c>
      <c r="F133" s="264" t="s">
        <v>138</v>
      </c>
      <c r="G133" s="262"/>
      <c r="H133" s="265">
        <v>1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1" t="s">
        <v>135</v>
      </c>
      <c r="AU133" s="271" t="s">
        <v>85</v>
      </c>
      <c r="AV133" s="15" t="s">
        <v>133</v>
      </c>
      <c r="AW133" s="15" t="s">
        <v>32</v>
      </c>
      <c r="AX133" s="15" t="s">
        <v>83</v>
      </c>
      <c r="AY133" s="271" t="s">
        <v>126</v>
      </c>
    </row>
    <row r="134" s="2" customFormat="1" ht="16.5" customHeight="1">
      <c r="A134" s="38"/>
      <c r="B134" s="39"/>
      <c r="C134" s="226" t="s">
        <v>150</v>
      </c>
      <c r="D134" s="226" t="s">
        <v>128</v>
      </c>
      <c r="E134" s="227" t="s">
        <v>645</v>
      </c>
      <c r="F134" s="228" t="s">
        <v>646</v>
      </c>
      <c r="G134" s="229" t="s">
        <v>628</v>
      </c>
      <c r="H134" s="230">
        <v>1</v>
      </c>
      <c r="I134" s="231"/>
      <c r="J134" s="232">
        <f>ROUND(I134*H134,2)</f>
        <v>0</v>
      </c>
      <c r="K134" s="228" t="s">
        <v>132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629</v>
      </c>
      <c r="AT134" s="237" t="s">
        <v>128</v>
      </c>
      <c r="AU134" s="237" t="s">
        <v>85</v>
      </c>
      <c r="AY134" s="17" t="s">
        <v>126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629</v>
      </c>
      <c r="BM134" s="237" t="s">
        <v>647</v>
      </c>
    </row>
    <row r="135" s="13" customFormat="1">
      <c r="A135" s="13"/>
      <c r="B135" s="239"/>
      <c r="C135" s="240"/>
      <c r="D135" s="241" t="s">
        <v>135</v>
      </c>
      <c r="E135" s="242" t="s">
        <v>1</v>
      </c>
      <c r="F135" s="243" t="s">
        <v>648</v>
      </c>
      <c r="G135" s="240"/>
      <c r="H135" s="242" t="s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135</v>
      </c>
      <c r="AU135" s="249" t="s">
        <v>85</v>
      </c>
      <c r="AV135" s="13" t="s">
        <v>83</v>
      </c>
      <c r="AW135" s="13" t="s">
        <v>32</v>
      </c>
      <c r="AX135" s="13" t="s">
        <v>76</v>
      </c>
      <c r="AY135" s="249" t="s">
        <v>126</v>
      </c>
    </row>
    <row r="136" s="14" customFormat="1">
      <c r="A136" s="14"/>
      <c r="B136" s="250"/>
      <c r="C136" s="251"/>
      <c r="D136" s="241" t="s">
        <v>135</v>
      </c>
      <c r="E136" s="252" t="s">
        <v>1</v>
      </c>
      <c r="F136" s="253" t="s">
        <v>83</v>
      </c>
      <c r="G136" s="251"/>
      <c r="H136" s="254">
        <v>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135</v>
      </c>
      <c r="AU136" s="260" t="s">
        <v>85</v>
      </c>
      <c r="AV136" s="14" t="s">
        <v>85</v>
      </c>
      <c r="AW136" s="14" t="s">
        <v>32</v>
      </c>
      <c r="AX136" s="14" t="s">
        <v>76</v>
      </c>
      <c r="AY136" s="260" t="s">
        <v>126</v>
      </c>
    </row>
    <row r="137" s="15" customFormat="1">
      <c r="A137" s="15"/>
      <c r="B137" s="261"/>
      <c r="C137" s="262"/>
      <c r="D137" s="241" t="s">
        <v>135</v>
      </c>
      <c r="E137" s="263" t="s">
        <v>1</v>
      </c>
      <c r="F137" s="264" t="s">
        <v>138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135</v>
      </c>
      <c r="AU137" s="271" t="s">
        <v>85</v>
      </c>
      <c r="AV137" s="15" t="s">
        <v>133</v>
      </c>
      <c r="AW137" s="15" t="s">
        <v>32</v>
      </c>
      <c r="AX137" s="15" t="s">
        <v>83</v>
      </c>
      <c r="AY137" s="271" t="s">
        <v>126</v>
      </c>
    </row>
    <row r="138" s="12" customFormat="1" ht="22.8" customHeight="1">
      <c r="A138" s="12"/>
      <c r="B138" s="210"/>
      <c r="C138" s="211"/>
      <c r="D138" s="212" t="s">
        <v>75</v>
      </c>
      <c r="E138" s="224" t="s">
        <v>649</v>
      </c>
      <c r="F138" s="224" t="s">
        <v>650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SUM(P139:P140)</f>
        <v>0</v>
      </c>
      <c r="Q138" s="218"/>
      <c r="R138" s="219">
        <f>SUM(R139:R140)</f>
        <v>0</v>
      </c>
      <c r="S138" s="218"/>
      <c r="T138" s="220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147</v>
      </c>
      <c r="AT138" s="222" t="s">
        <v>75</v>
      </c>
      <c r="AU138" s="222" t="s">
        <v>83</v>
      </c>
      <c r="AY138" s="221" t="s">
        <v>126</v>
      </c>
      <c r="BK138" s="223">
        <f>SUM(BK139:BK140)</f>
        <v>0</v>
      </c>
    </row>
    <row r="139" s="2" customFormat="1" ht="16.5" customHeight="1">
      <c r="A139" s="38"/>
      <c r="B139" s="39"/>
      <c r="C139" s="226" t="s">
        <v>155</v>
      </c>
      <c r="D139" s="226" t="s">
        <v>128</v>
      </c>
      <c r="E139" s="227" t="s">
        <v>651</v>
      </c>
      <c r="F139" s="228" t="s">
        <v>652</v>
      </c>
      <c r="G139" s="229" t="s">
        <v>628</v>
      </c>
      <c r="H139" s="230">
        <v>1</v>
      </c>
      <c r="I139" s="231"/>
      <c r="J139" s="232">
        <f>ROUND(I139*H139,2)</f>
        <v>0</v>
      </c>
      <c r="K139" s="228" t="s">
        <v>132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629</v>
      </c>
      <c r="AT139" s="237" t="s">
        <v>128</v>
      </c>
      <c r="AU139" s="237" t="s">
        <v>85</v>
      </c>
      <c r="AY139" s="17" t="s">
        <v>126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629</v>
      </c>
      <c r="BM139" s="237" t="s">
        <v>653</v>
      </c>
    </row>
    <row r="140" s="2" customFormat="1" ht="16.5" customHeight="1">
      <c r="A140" s="38"/>
      <c r="B140" s="39"/>
      <c r="C140" s="226" t="s">
        <v>160</v>
      </c>
      <c r="D140" s="226" t="s">
        <v>128</v>
      </c>
      <c r="E140" s="227" t="s">
        <v>654</v>
      </c>
      <c r="F140" s="228" t="s">
        <v>655</v>
      </c>
      <c r="G140" s="229" t="s">
        <v>207</v>
      </c>
      <c r="H140" s="230">
        <v>2</v>
      </c>
      <c r="I140" s="231"/>
      <c r="J140" s="232">
        <f>ROUND(I140*H140,2)</f>
        <v>0</v>
      </c>
      <c r="K140" s="228" t="s">
        <v>132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629</v>
      </c>
      <c r="AT140" s="237" t="s">
        <v>128</v>
      </c>
      <c r="AU140" s="237" t="s">
        <v>85</v>
      </c>
      <c r="AY140" s="17" t="s">
        <v>126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629</v>
      </c>
      <c r="BM140" s="237" t="s">
        <v>656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657</v>
      </c>
      <c r="F141" s="224" t="s">
        <v>658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SUM(P142:P145)</f>
        <v>0</v>
      </c>
      <c r="Q141" s="218"/>
      <c r="R141" s="219">
        <f>SUM(R142:R145)</f>
        <v>0</v>
      </c>
      <c r="S141" s="218"/>
      <c r="T141" s="220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147</v>
      </c>
      <c r="AT141" s="222" t="s">
        <v>75</v>
      </c>
      <c r="AU141" s="222" t="s">
        <v>83</v>
      </c>
      <c r="AY141" s="221" t="s">
        <v>126</v>
      </c>
      <c r="BK141" s="223">
        <f>SUM(BK142:BK145)</f>
        <v>0</v>
      </c>
    </row>
    <row r="142" s="2" customFormat="1" ht="16.5" customHeight="1">
      <c r="A142" s="38"/>
      <c r="B142" s="39"/>
      <c r="C142" s="226" t="s">
        <v>166</v>
      </c>
      <c r="D142" s="226" t="s">
        <v>128</v>
      </c>
      <c r="E142" s="227" t="s">
        <v>659</v>
      </c>
      <c r="F142" s="228" t="s">
        <v>660</v>
      </c>
      <c r="G142" s="229" t="s">
        <v>628</v>
      </c>
      <c r="H142" s="230">
        <v>1</v>
      </c>
      <c r="I142" s="231"/>
      <c r="J142" s="232">
        <f>ROUND(I142*H142,2)</f>
        <v>0</v>
      </c>
      <c r="K142" s="228" t="s">
        <v>132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629</v>
      </c>
      <c r="AT142" s="237" t="s">
        <v>128</v>
      </c>
      <c r="AU142" s="237" t="s">
        <v>85</v>
      </c>
      <c r="AY142" s="17" t="s">
        <v>126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629</v>
      </c>
      <c r="BM142" s="237" t="s">
        <v>661</v>
      </c>
    </row>
    <row r="143" s="13" customFormat="1">
      <c r="A143" s="13"/>
      <c r="B143" s="239"/>
      <c r="C143" s="240"/>
      <c r="D143" s="241" t="s">
        <v>135</v>
      </c>
      <c r="E143" s="242" t="s">
        <v>1</v>
      </c>
      <c r="F143" s="243" t="s">
        <v>662</v>
      </c>
      <c r="G143" s="240"/>
      <c r="H143" s="242" t="s">
        <v>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135</v>
      </c>
      <c r="AU143" s="249" t="s">
        <v>85</v>
      </c>
      <c r="AV143" s="13" t="s">
        <v>83</v>
      </c>
      <c r="AW143" s="13" t="s">
        <v>32</v>
      </c>
      <c r="AX143" s="13" t="s">
        <v>76</v>
      </c>
      <c r="AY143" s="249" t="s">
        <v>126</v>
      </c>
    </row>
    <row r="144" s="14" customFormat="1">
      <c r="A144" s="14"/>
      <c r="B144" s="250"/>
      <c r="C144" s="251"/>
      <c r="D144" s="241" t="s">
        <v>135</v>
      </c>
      <c r="E144" s="252" t="s">
        <v>1</v>
      </c>
      <c r="F144" s="253" t="s">
        <v>83</v>
      </c>
      <c r="G144" s="251"/>
      <c r="H144" s="254">
        <v>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135</v>
      </c>
      <c r="AU144" s="260" t="s">
        <v>85</v>
      </c>
      <c r="AV144" s="14" t="s">
        <v>85</v>
      </c>
      <c r="AW144" s="14" t="s">
        <v>32</v>
      </c>
      <c r="AX144" s="14" t="s">
        <v>76</v>
      </c>
      <c r="AY144" s="260" t="s">
        <v>126</v>
      </c>
    </row>
    <row r="145" s="15" customFormat="1">
      <c r="A145" s="15"/>
      <c r="B145" s="261"/>
      <c r="C145" s="262"/>
      <c r="D145" s="241" t="s">
        <v>135</v>
      </c>
      <c r="E145" s="263" t="s">
        <v>1</v>
      </c>
      <c r="F145" s="264" t="s">
        <v>138</v>
      </c>
      <c r="G145" s="262"/>
      <c r="H145" s="265">
        <v>1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1" t="s">
        <v>135</v>
      </c>
      <c r="AU145" s="271" t="s">
        <v>85</v>
      </c>
      <c r="AV145" s="15" t="s">
        <v>133</v>
      </c>
      <c r="AW145" s="15" t="s">
        <v>32</v>
      </c>
      <c r="AX145" s="15" t="s">
        <v>83</v>
      </c>
      <c r="AY145" s="271" t="s">
        <v>126</v>
      </c>
    </row>
    <row r="146" s="12" customFormat="1" ht="22.8" customHeight="1">
      <c r="A146" s="12"/>
      <c r="B146" s="210"/>
      <c r="C146" s="211"/>
      <c r="D146" s="212" t="s">
        <v>75</v>
      </c>
      <c r="E146" s="224" t="s">
        <v>663</v>
      </c>
      <c r="F146" s="224" t="s">
        <v>664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SUM(P147:P148)</f>
        <v>0</v>
      </c>
      <c r="Q146" s="218"/>
      <c r="R146" s="219">
        <f>SUM(R147:R148)</f>
        <v>0</v>
      </c>
      <c r="S146" s="218"/>
      <c r="T146" s="220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147</v>
      </c>
      <c r="AT146" s="222" t="s">
        <v>75</v>
      </c>
      <c r="AU146" s="222" t="s">
        <v>83</v>
      </c>
      <c r="AY146" s="221" t="s">
        <v>126</v>
      </c>
      <c r="BK146" s="223">
        <f>SUM(BK147:BK148)</f>
        <v>0</v>
      </c>
    </row>
    <row r="147" s="2" customFormat="1" ht="16.5" customHeight="1">
      <c r="A147" s="38"/>
      <c r="B147" s="39"/>
      <c r="C147" s="226" t="s">
        <v>172</v>
      </c>
      <c r="D147" s="226" t="s">
        <v>128</v>
      </c>
      <c r="E147" s="227" t="s">
        <v>665</v>
      </c>
      <c r="F147" s="228" t="s">
        <v>666</v>
      </c>
      <c r="G147" s="229" t="s">
        <v>628</v>
      </c>
      <c r="H147" s="230">
        <v>1</v>
      </c>
      <c r="I147" s="231"/>
      <c r="J147" s="232">
        <f>ROUND(I147*H147,2)</f>
        <v>0</v>
      </c>
      <c r="K147" s="228" t="s">
        <v>132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629</v>
      </c>
      <c r="AT147" s="237" t="s">
        <v>128</v>
      </c>
      <c r="AU147" s="237" t="s">
        <v>85</v>
      </c>
      <c r="AY147" s="17" t="s">
        <v>126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629</v>
      </c>
      <c r="BM147" s="237" t="s">
        <v>667</v>
      </c>
    </row>
    <row r="148" s="2" customFormat="1" ht="16.5" customHeight="1">
      <c r="A148" s="38"/>
      <c r="B148" s="39"/>
      <c r="C148" s="226" t="s">
        <v>178</v>
      </c>
      <c r="D148" s="226" t="s">
        <v>128</v>
      </c>
      <c r="E148" s="227" t="s">
        <v>668</v>
      </c>
      <c r="F148" s="228" t="s">
        <v>669</v>
      </c>
      <c r="G148" s="229" t="s">
        <v>628</v>
      </c>
      <c r="H148" s="230">
        <v>1</v>
      </c>
      <c r="I148" s="231"/>
      <c r="J148" s="232">
        <f>ROUND(I148*H148,2)</f>
        <v>0</v>
      </c>
      <c r="K148" s="228" t="s">
        <v>132</v>
      </c>
      <c r="L148" s="44"/>
      <c r="M148" s="285" t="s">
        <v>1</v>
      </c>
      <c r="N148" s="286" t="s">
        <v>41</v>
      </c>
      <c r="O148" s="287"/>
      <c r="P148" s="288">
        <f>O148*H148</f>
        <v>0</v>
      </c>
      <c r="Q148" s="288">
        <v>0</v>
      </c>
      <c r="R148" s="288">
        <f>Q148*H148</f>
        <v>0</v>
      </c>
      <c r="S148" s="288">
        <v>0</v>
      </c>
      <c r="T148" s="28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629</v>
      </c>
      <c r="AT148" s="237" t="s">
        <v>128</v>
      </c>
      <c r="AU148" s="237" t="s">
        <v>85</v>
      </c>
      <c r="AY148" s="17" t="s">
        <v>126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629</v>
      </c>
      <c r="BM148" s="237" t="s">
        <v>670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AvdNf7vIwDkO+dzx1A0k1FZm9Qt0ZJsw5rXZmT76o5DRQN5KICQd3cu0N9e/1T245ii7aoy16rBCmqnsxRejFg==" hashValue="f4P449mLgEXZh+CgLQbZp+XFsTixdK7THu7T+gLebgnM74gBNLkH18OyeDIPMLNE9hF7Zo0UYThDhqjowJyRew==" algorithmName="SHA-512" password="CC35"/>
  <autoFilter ref="C121:K14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2021-10-01T07:44:00Z</dcterms:created>
  <dcterms:modified xsi:type="dcterms:W3CDTF">2021-10-01T07:44:05Z</dcterms:modified>
</cp:coreProperties>
</file>